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4625" windowHeight="9210" firstSheet="3" activeTab="5"/>
  </bookViews>
  <sheets>
    <sheet name="Funding by City and County" sheetId="9" r:id="rId1"/>
    <sheet name="Local Funding alphabetically" sheetId="10" r:id="rId2"/>
    <sheet name="Local Funding Highest to Lowest" sheetId="7" r:id="rId3"/>
    <sheet name="Operations 07" sheetId="1" r:id="rId4"/>
    <sheet name="Income07" sheetId="2" r:id="rId5"/>
    <sheet name="Expenditures07" sheetId="3" r:id="rId6"/>
    <sheet name="Materials07" sheetId="4" r:id="rId7"/>
    <sheet name="Services07" sheetId="5" r:id="rId8"/>
    <sheet name="Branches07" sheetId="6" r:id="rId9"/>
  </sheets>
  <definedNames>
    <definedName name="_xlnm.Print_Area" localSheetId="8">Branches07!$A$1:$F$255</definedName>
    <definedName name="_xlnm.Print_Area" localSheetId="4">Income07!$A$1:$N$67</definedName>
    <definedName name="_xlnm.Print_Area" localSheetId="2">'Local Funding Highest to Lowest'!$A$1:$F$93</definedName>
    <definedName name="_xlnm.Print_Area" localSheetId="6">Materials07!$A$1:$R$67</definedName>
    <definedName name="_xlnm.Print_Area" localSheetId="7">Services07!$A$1:$S$68</definedName>
    <definedName name="_xlnm.Print_Titles" localSheetId="8">Branches07!$1:$3</definedName>
    <definedName name="_xlnm.Print_Titles" localSheetId="5">Expenditures07!$1:$2</definedName>
    <definedName name="_xlnm.Print_Titles" localSheetId="0">'Funding by City and County'!$1:$3</definedName>
    <definedName name="_xlnm.Print_Titles" localSheetId="4">Income07!$1:$2</definedName>
    <definedName name="_xlnm.Print_Titles" localSheetId="1">'Local Funding alphabetically'!$1:$1</definedName>
    <definedName name="_xlnm.Print_Titles" localSheetId="2">'Local Funding Highest to Lowest'!$1:$1</definedName>
    <definedName name="_xlnm.Print_Titles" localSheetId="6">Materials07!$1:$2</definedName>
    <definedName name="_xlnm.Print_Titles" localSheetId="3">'Operations 07'!$1:$1</definedName>
    <definedName name="_xlnm.Print_Titles" localSheetId="7">Services07!$1:$3</definedName>
  </definedNames>
  <calcPr calcId="125725" fullCalcOnLoad="1"/>
</workbook>
</file>

<file path=xl/calcChain.xml><?xml version="1.0" encoding="utf-8"?>
<calcChain xmlns="http://schemas.openxmlformats.org/spreadsheetml/2006/main">
  <c r="M66" i="3"/>
  <c r="M65"/>
  <c r="M62"/>
  <c r="M61"/>
  <c r="M60"/>
  <c r="M59"/>
  <c r="M58"/>
  <c r="M55"/>
  <c r="M54"/>
  <c r="M53"/>
  <c r="M52"/>
  <c r="M49"/>
  <c r="M48"/>
  <c r="M47"/>
  <c r="M46"/>
  <c r="M45"/>
  <c r="M44"/>
  <c r="M43"/>
  <c r="M40"/>
  <c r="M39"/>
  <c r="M38"/>
  <c r="M37"/>
  <c r="M36"/>
  <c r="M35"/>
  <c r="M34"/>
  <c r="M33"/>
  <c r="M30"/>
  <c r="M29"/>
  <c r="M28"/>
  <c r="M27"/>
  <c r="M26"/>
  <c r="M25"/>
  <c r="M24"/>
  <c r="M23"/>
  <c r="M22"/>
  <c r="M21"/>
  <c r="M20"/>
  <c r="M19"/>
  <c r="M18"/>
  <c r="M17"/>
  <c r="M16"/>
  <c r="M13"/>
  <c r="M12"/>
  <c r="M11"/>
  <c r="M10"/>
  <c r="M9"/>
  <c r="M8"/>
  <c r="M7"/>
  <c r="M6"/>
  <c r="M5"/>
  <c r="I66"/>
  <c r="I65"/>
  <c r="I62"/>
  <c r="I61"/>
  <c r="I60"/>
  <c r="I59"/>
  <c r="I58"/>
  <c r="I55"/>
  <c r="I54"/>
  <c r="I53"/>
  <c r="I52"/>
  <c r="I49"/>
  <c r="I48"/>
  <c r="I47"/>
  <c r="I46"/>
  <c r="I45"/>
  <c r="I44"/>
  <c r="I43"/>
  <c r="I40"/>
  <c r="I39"/>
  <c r="I38"/>
  <c r="I37"/>
  <c r="I36"/>
  <c r="I35"/>
  <c r="I34"/>
  <c r="I33"/>
  <c r="I30"/>
  <c r="I29"/>
  <c r="I28"/>
  <c r="I27"/>
  <c r="I26"/>
  <c r="I25"/>
  <c r="I24"/>
  <c r="I23"/>
  <c r="I22"/>
  <c r="I21"/>
  <c r="I20"/>
  <c r="I19"/>
  <c r="I18"/>
  <c r="I17"/>
  <c r="I16"/>
  <c r="I13"/>
  <c r="I12"/>
  <c r="I11"/>
  <c r="I10"/>
  <c r="I9"/>
  <c r="I8"/>
  <c r="I7"/>
  <c r="I6"/>
  <c r="I5"/>
  <c r="D66"/>
  <c r="O66" s="1"/>
  <c r="D65"/>
  <c r="O65" s="1"/>
  <c r="D62"/>
  <c r="O62" s="1"/>
  <c r="D61"/>
  <c r="O61" s="1"/>
  <c r="D60"/>
  <c r="O60" s="1"/>
  <c r="D59"/>
  <c r="O59" s="1"/>
  <c r="D58"/>
  <c r="O58" s="1"/>
  <c r="D55"/>
  <c r="O55" s="1"/>
  <c r="D54"/>
  <c r="O54" s="1"/>
  <c r="D53"/>
  <c r="O53" s="1"/>
  <c r="D52"/>
  <c r="O52" s="1"/>
  <c r="D49"/>
  <c r="O49" s="1"/>
  <c r="D48"/>
  <c r="O48" s="1"/>
  <c r="D47"/>
  <c r="O47" s="1"/>
  <c r="D46"/>
  <c r="O46" s="1"/>
  <c r="D45"/>
  <c r="O45" s="1"/>
  <c r="D44"/>
  <c r="O44" s="1"/>
  <c r="D43"/>
  <c r="O43" s="1"/>
  <c r="D40"/>
  <c r="O40" s="1"/>
  <c r="D39"/>
  <c r="O39" s="1"/>
  <c r="D38"/>
  <c r="O38" s="1"/>
  <c r="D37"/>
  <c r="O37" s="1"/>
  <c r="D36"/>
  <c r="O36" s="1"/>
  <c r="D35"/>
  <c r="O35" s="1"/>
  <c r="D34"/>
  <c r="O34" s="1"/>
  <c r="D33"/>
  <c r="O33" s="1"/>
  <c r="D30"/>
  <c r="O30" s="1"/>
  <c r="D29"/>
  <c r="O29" s="1"/>
  <c r="D28"/>
  <c r="O28" s="1"/>
  <c r="D27"/>
  <c r="O27" s="1"/>
  <c r="D26"/>
  <c r="O26" s="1"/>
  <c r="D25"/>
  <c r="O25" s="1"/>
  <c r="D24"/>
  <c r="O24" s="1"/>
  <c r="D23"/>
  <c r="O23" s="1"/>
  <c r="D22"/>
  <c r="O22" s="1"/>
  <c r="D21"/>
  <c r="O21" s="1"/>
  <c r="D20"/>
  <c r="O20" s="1"/>
  <c r="D19"/>
  <c r="O19" s="1"/>
  <c r="D18"/>
  <c r="O18" s="1"/>
  <c r="D17"/>
  <c r="O17" s="1"/>
  <c r="D16"/>
  <c r="O16" s="1"/>
  <c r="D13"/>
  <c r="O13" s="1"/>
  <c r="D12"/>
  <c r="O12" s="1"/>
  <c r="D11"/>
  <c r="O11" s="1"/>
  <c r="D10"/>
  <c r="O10" s="1"/>
  <c r="D9"/>
  <c r="O9" s="1"/>
  <c r="D8"/>
  <c r="O8" s="1"/>
  <c r="D7"/>
  <c r="O7" s="1"/>
  <c r="D6"/>
  <c r="O6" s="1"/>
  <c r="D5"/>
  <c r="O5" s="1"/>
  <c r="L67" i="1"/>
  <c r="J67" s="1"/>
  <c r="J65"/>
  <c r="J64"/>
  <c r="J61"/>
  <c r="J60"/>
  <c r="J59"/>
  <c r="J58"/>
  <c r="J57"/>
  <c r="J54"/>
  <c r="J53"/>
  <c r="J52"/>
  <c r="J51"/>
  <c r="J48"/>
  <c r="J47"/>
  <c r="J46"/>
  <c r="J45"/>
  <c r="J44"/>
  <c r="J43"/>
  <c r="J42"/>
  <c r="J39"/>
  <c r="J38"/>
  <c r="J37"/>
  <c r="J36"/>
  <c r="J35"/>
  <c r="J34"/>
  <c r="J33"/>
  <c r="J32"/>
  <c r="J29"/>
  <c r="J28"/>
  <c r="J27"/>
  <c r="J26"/>
  <c r="J25"/>
  <c r="J24"/>
  <c r="J23"/>
  <c r="J22"/>
  <c r="J21"/>
  <c r="J20"/>
  <c r="J18"/>
  <c r="J17"/>
  <c r="J16"/>
  <c r="J15"/>
  <c r="J12"/>
  <c r="J11"/>
  <c r="J10"/>
  <c r="J9"/>
  <c r="J8"/>
  <c r="J7"/>
  <c r="J6"/>
  <c r="J19"/>
  <c r="J5"/>
  <c r="J4"/>
  <c r="F59" i="7"/>
  <c r="F9"/>
  <c r="F41"/>
  <c r="F56"/>
  <c r="F66"/>
  <c r="F40"/>
  <c r="F4"/>
  <c r="F18"/>
  <c r="F6"/>
  <c r="F8"/>
  <c r="F23"/>
  <c r="F12"/>
  <c r="F14"/>
  <c r="F15"/>
  <c r="F80"/>
  <c r="F36"/>
  <c r="F82"/>
  <c r="F73"/>
  <c r="F68"/>
  <c r="F34"/>
  <c r="F49"/>
  <c r="F57"/>
  <c r="F54"/>
  <c r="F10"/>
  <c r="F45"/>
  <c r="F7"/>
  <c r="F11"/>
  <c r="F17"/>
  <c r="F3"/>
  <c r="F19"/>
  <c r="F72"/>
  <c r="F43"/>
  <c r="F70"/>
  <c r="F63"/>
  <c r="F44"/>
  <c r="F46"/>
  <c r="F5"/>
  <c r="F22"/>
  <c r="F65"/>
  <c r="F30"/>
  <c r="F21"/>
  <c r="F25"/>
  <c r="F26"/>
  <c r="F27"/>
  <c r="F28"/>
  <c r="F79"/>
  <c r="F74"/>
  <c r="F76"/>
  <c r="F86"/>
  <c r="F71"/>
  <c r="F75"/>
  <c r="F78"/>
  <c r="F83"/>
  <c r="F55"/>
  <c r="F50"/>
  <c r="F51"/>
  <c r="F38"/>
  <c r="F29"/>
  <c r="F16"/>
  <c r="F20"/>
  <c r="F13"/>
  <c r="F81"/>
  <c r="F35"/>
  <c r="F85"/>
  <c r="F37"/>
  <c r="F61"/>
  <c r="F58"/>
  <c r="F69"/>
  <c r="F32"/>
  <c r="F39"/>
  <c r="F60"/>
  <c r="F47"/>
  <c r="F48"/>
  <c r="F24"/>
  <c r="F64"/>
  <c r="F33"/>
  <c r="F53"/>
  <c r="F31"/>
  <c r="F77"/>
  <c r="F52"/>
  <c r="F67"/>
  <c r="F62"/>
  <c r="F42"/>
  <c r="F84"/>
  <c r="F88" i="10"/>
  <c r="F87"/>
  <c r="F86"/>
  <c r="F85"/>
  <c r="F84"/>
  <c r="F83"/>
  <c r="F82"/>
  <c r="F81"/>
  <c r="F80"/>
  <c r="F79"/>
  <c r="F78"/>
  <c r="G78" s="1"/>
  <c r="F77"/>
  <c r="F76"/>
  <c r="F75"/>
  <c r="F74"/>
  <c r="F73"/>
  <c r="F72"/>
  <c r="G72" s="1"/>
  <c r="F71"/>
  <c r="F70"/>
  <c r="G70" s="1"/>
  <c r="F69"/>
  <c r="F68"/>
  <c r="F67"/>
  <c r="F66"/>
  <c r="G66" s="1"/>
  <c r="F65"/>
  <c r="F64"/>
  <c r="F63"/>
  <c r="G63" s="1"/>
  <c r="F62"/>
  <c r="F61"/>
  <c r="F60"/>
  <c r="F59"/>
  <c r="F58"/>
  <c r="F57"/>
  <c r="F56"/>
  <c r="G56" s="1"/>
  <c r="F55"/>
  <c r="F54"/>
  <c r="F53"/>
  <c r="G53" s="1"/>
  <c r="F52"/>
  <c r="F51"/>
  <c r="F50"/>
  <c r="F49"/>
  <c r="F48"/>
  <c r="G48" s="1"/>
  <c r="F47"/>
  <c r="F46"/>
  <c r="F45"/>
  <c r="F44"/>
  <c r="F43"/>
  <c r="F42"/>
  <c r="F41"/>
  <c r="G41" s="1"/>
  <c r="F40"/>
  <c r="F39"/>
  <c r="G39" s="1"/>
  <c r="F38"/>
  <c r="F37"/>
  <c r="F36"/>
  <c r="F35"/>
  <c r="G35" s="1"/>
  <c r="F34"/>
  <c r="F33"/>
  <c r="G33" s="1"/>
  <c r="F32"/>
  <c r="F31"/>
  <c r="F30"/>
  <c r="F29"/>
  <c r="F28"/>
  <c r="F27"/>
  <c r="F26"/>
  <c r="F25"/>
  <c r="F24"/>
  <c r="F23"/>
  <c r="F22"/>
  <c r="G22" s="1"/>
  <c r="F21"/>
  <c r="F20"/>
  <c r="F19"/>
  <c r="F18"/>
  <c r="G18" s="1"/>
  <c r="F17"/>
  <c r="F16"/>
  <c r="F15"/>
  <c r="G15" s="1"/>
  <c r="F14"/>
  <c r="F13"/>
  <c r="G13" s="1"/>
  <c r="F12"/>
  <c r="F11"/>
  <c r="F10"/>
  <c r="F9"/>
  <c r="F8"/>
  <c r="G8" s="1"/>
  <c r="F7"/>
  <c r="F6"/>
  <c r="F5"/>
  <c r="F4"/>
  <c r="H149" i="9"/>
  <c r="H117"/>
  <c r="H160"/>
  <c r="H158"/>
  <c r="H157"/>
  <c r="H156"/>
  <c r="H154"/>
  <c r="H147"/>
  <c r="H145"/>
  <c r="H140"/>
  <c r="H137"/>
  <c r="H134"/>
  <c r="H132"/>
  <c r="H128"/>
  <c r="H125"/>
  <c r="H123"/>
  <c r="H122"/>
  <c r="H116"/>
  <c r="H114"/>
  <c r="H101"/>
  <c r="H100"/>
  <c r="H99"/>
  <c r="H98"/>
  <c r="H94"/>
  <c r="H89"/>
  <c r="H87"/>
  <c r="H85"/>
  <c r="H79"/>
  <c r="H74"/>
  <c r="H72"/>
  <c r="H70"/>
  <c r="H66"/>
  <c r="H65"/>
  <c r="H63"/>
  <c r="H62"/>
  <c r="H49"/>
  <c r="H48"/>
  <c r="H42"/>
  <c r="H36"/>
  <c r="H31"/>
  <c r="H30"/>
  <c r="H13"/>
  <c r="H10"/>
  <c r="H9"/>
  <c r="H5"/>
  <c r="H4"/>
  <c r="H68" i="5"/>
  <c r="U68"/>
  <c r="I68"/>
  <c r="J68"/>
  <c r="K68" s="1"/>
  <c r="S68"/>
  <c r="R68"/>
  <c r="Q68"/>
  <c r="P68"/>
  <c r="O68"/>
  <c r="N68"/>
  <c r="M68"/>
  <c r="L68"/>
  <c r="G68"/>
  <c r="F68"/>
  <c r="D68"/>
  <c r="E68"/>
  <c r="C68"/>
  <c r="I30"/>
  <c r="I13"/>
  <c r="I29"/>
  <c r="I40"/>
  <c r="I39"/>
  <c r="I28"/>
  <c r="I49"/>
  <c r="I48"/>
  <c r="I12"/>
  <c r="I27"/>
  <c r="I38"/>
  <c r="I26"/>
  <c r="I11"/>
  <c r="I47"/>
  <c r="I46"/>
  <c r="I37"/>
  <c r="I10"/>
  <c r="I55"/>
  <c r="I25"/>
  <c r="I36"/>
  <c r="I54"/>
  <c r="I45"/>
  <c r="I24"/>
  <c r="I9"/>
  <c r="I53"/>
  <c r="I66"/>
  <c r="I35"/>
  <c r="I52"/>
  <c r="I44"/>
  <c r="I34"/>
  <c r="I23"/>
  <c r="I62"/>
  <c r="I61"/>
  <c r="I8"/>
  <c r="I60"/>
  <c r="I7"/>
  <c r="I22"/>
  <c r="I21"/>
  <c r="I59"/>
  <c r="I20"/>
  <c r="I19"/>
  <c r="I43"/>
  <c r="I18"/>
  <c r="I33"/>
  <c r="I58"/>
  <c r="I6"/>
  <c r="I17"/>
  <c r="I16"/>
  <c r="I65"/>
  <c r="I5"/>
  <c r="K30"/>
  <c r="K13"/>
  <c r="K29"/>
  <c r="K40"/>
  <c r="K39"/>
  <c r="K28"/>
  <c r="K49"/>
  <c r="K48"/>
  <c r="K12"/>
  <c r="K27"/>
  <c r="K38"/>
  <c r="K26"/>
  <c r="K11"/>
  <c r="K47"/>
  <c r="K46"/>
  <c r="K37"/>
  <c r="K10"/>
  <c r="K55"/>
  <c r="K25"/>
  <c r="K36"/>
  <c r="K54"/>
  <c r="K45"/>
  <c r="K24"/>
  <c r="K9"/>
  <c r="K53"/>
  <c r="K66"/>
  <c r="K35"/>
  <c r="K52"/>
  <c r="K44"/>
  <c r="K34"/>
  <c r="K23"/>
  <c r="K62"/>
  <c r="K61"/>
  <c r="K8"/>
  <c r="K60"/>
  <c r="K7"/>
  <c r="K22"/>
  <c r="K21"/>
  <c r="K59"/>
  <c r="K20"/>
  <c r="K19"/>
  <c r="K43"/>
  <c r="K18"/>
  <c r="K33"/>
  <c r="K58"/>
  <c r="K6"/>
  <c r="K17"/>
  <c r="K16"/>
  <c r="K65"/>
  <c r="K5"/>
  <c r="Q67" i="4"/>
  <c r="S67"/>
  <c r="R67"/>
  <c r="L67"/>
  <c r="M67" s="1"/>
  <c r="P67"/>
  <c r="O67"/>
  <c r="N67"/>
  <c r="M4"/>
  <c r="K67"/>
  <c r="J67"/>
  <c r="I67"/>
  <c r="H67"/>
  <c r="G4"/>
  <c r="G5"/>
  <c r="G19"/>
  <c r="G6"/>
  <c r="G7"/>
  <c r="G8"/>
  <c r="G9"/>
  <c r="G10"/>
  <c r="G11"/>
  <c r="G12"/>
  <c r="G15"/>
  <c r="G16"/>
  <c r="G17"/>
  <c r="G18"/>
  <c r="G20"/>
  <c r="G21"/>
  <c r="G22"/>
  <c r="G23"/>
  <c r="G24"/>
  <c r="G25"/>
  <c r="G26"/>
  <c r="G27"/>
  <c r="G28"/>
  <c r="G29"/>
  <c r="G32"/>
  <c r="G33"/>
  <c r="G34"/>
  <c r="G35"/>
  <c r="G36"/>
  <c r="G37"/>
  <c r="G38"/>
  <c r="G39"/>
  <c r="G42"/>
  <c r="G43"/>
  <c r="G44"/>
  <c r="G45"/>
  <c r="G46"/>
  <c r="G47"/>
  <c r="G48"/>
  <c r="G51"/>
  <c r="G52"/>
  <c r="G53"/>
  <c r="G54"/>
  <c r="G57"/>
  <c r="G58"/>
  <c r="G59"/>
  <c r="G60"/>
  <c r="G61"/>
  <c r="G64"/>
  <c r="G65"/>
  <c r="G67"/>
  <c r="F67"/>
  <c r="E67"/>
  <c r="D67"/>
  <c r="C67"/>
  <c r="B67"/>
  <c r="R29"/>
  <c r="R12"/>
  <c r="R28"/>
  <c r="R39"/>
  <c r="R38"/>
  <c r="R27"/>
  <c r="R48"/>
  <c r="R47"/>
  <c r="R11"/>
  <c r="R26"/>
  <c r="R37"/>
  <c r="R25"/>
  <c r="R10"/>
  <c r="R46"/>
  <c r="R45"/>
  <c r="R36"/>
  <c r="R9"/>
  <c r="R54"/>
  <c r="R24"/>
  <c r="R35"/>
  <c r="R53"/>
  <c r="R44"/>
  <c r="R23"/>
  <c r="R8"/>
  <c r="R52"/>
  <c r="R65"/>
  <c r="R34"/>
  <c r="R51"/>
  <c r="R43"/>
  <c r="R33"/>
  <c r="R22"/>
  <c r="R61"/>
  <c r="R60"/>
  <c r="R7"/>
  <c r="R59"/>
  <c r="R6"/>
  <c r="R21"/>
  <c r="R20"/>
  <c r="R58"/>
  <c r="R19"/>
  <c r="R18"/>
  <c r="R42"/>
  <c r="R17"/>
  <c r="R32"/>
  <c r="R57"/>
  <c r="R5"/>
  <c r="R16"/>
  <c r="R15"/>
  <c r="R64"/>
  <c r="R4"/>
  <c r="M29"/>
  <c r="M12"/>
  <c r="M28"/>
  <c r="M39"/>
  <c r="M38"/>
  <c r="M27"/>
  <c r="M48"/>
  <c r="M47"/>
  <c r="M11"/>
  <c r="M26"/>
  <c r="M37"/>
  <c r="M25"/>
  <c r="M10"/>
  <c r="M46"/>
  <c r="M45"/>
  <c r="M36"/>
  <c r="M9"/>
  <c r="M54"/>
  <c r="M24"/>
  <c r="M35"/>
  <c r="M53"/>
  <c r="M44"/>
  <c r="M23"/>
  <c r="M8"/>
  <c r="M52"/>
  <c r="M65"/>
  <c r="M34"/>
  <c r="M51"/>
  <c r="M43"/>
  <c r="M33"/>
  <c r="M22"/>
  <c r="M61"/>
  <c r="M60"/>
  <c r="M7"/>
  <c r="M59"/>
  <c r="M6"/>
  <c r="M21"/>
  <c r="M20"/>
  <c r="M58"/>
  <c r="M19"/>
  <c r="M18"/>
  <c r="M42"/>
  <c r="M17"/>
  <c r="M32"/>
  <c r="M57"/>
  <c r="M5"/>
  <c r="M16"/>
  <c r="M15"/>
  <c r="M64"/>
  <c r="M65" i="2"/>
  <c r="K65"/>
  <c r="I65"/>
  <c r="G65"/>
  <c r="D65"/>
  <c r="E65"/>
  <c r="D4"/>
  <c r="L4"/>
  <c r="L67" s="1"/>
  <c r="M67" s="1"/>
  <c r="P67"/>
  <c r="M64"/>
  <c r="M61"/>
  <c r="M60"/>
  <c r="M59"/>
  <c r="M58"/>
  <c r="M57"/>
  <c r="M54"/>
  <c r="M53"/>
  <c r="M52"/>
  <c r="M51"/>
  <c r="M48"/>
  <c r="M47"/>
  <c r="M46"/>
  <c r="M45"/>
  <c r="M44"/>
  <c r="M43"/>
  <c r="M42"/>
  <c r="M39"/>
  <c r="M38"/>
  <c r="M37"/>
  <c r="M36"/>
  <c r="M35"/>
  <c r="M34"/>
  <c r="M33"/>
  <c r="M32"/>
  <c r="M29"/>
  <c r="M28"/>
  <c r="M27"/>
  <c r="M26"/>
  <c r="M25"/>
  <c r="M24"/>
  <c r="M23"/>
  <c r="M22"/>
  <c r="M21"/>
  <c r="M20"/>
  <c r="M18"/>
  <c r="M17"/>
  <c r="M16"/>
  <c r="M15"/>
  <c r="M12"/>
  <c r="M11"/>
  <c r="M10"/>
  <c r="M9"/>
  <c r="M8"/>
  <c r="M7"/>
  <c r="M6"/>
  <c r="M19"/>
  <c r="M5"/>
  <c r="M4"/>
  <c r="J67"/>
  <c r="K67"/>
  <c r="K64"/>
  <c r="K61"/>
  <c r="K60"/>
  <c r="K59"/>
  <c r="K58"/>
  <c r="K57"/>
  <c r="K54"/>
  <c r="K53"/>
  <c r="K52"/>
  <c r="K51"/>
  <c r="K48"/>
  <c r="K47"/>
  <c r="K46"/>
  <c r="K45"/>
  <c r="K44"/>
  <c r="K43"/>
  <c r="K42"/>
  <c r="K39"/>
  <c r="K38"/>
  <c r="K37"/>
  <c r="K36"/>
  <c r="K35"/>
  <c r="K34"/>
  <c r="K33"/>
  <c r="K32"/>
  <c r="K29"/>
  <c r="K28"/>
  <c r="K27"/>
  <c r="K26"/>
  <c r="K25"/>
  <c r="K24"/>
  <c r="K23"/>
  <c r="K22"/>
  <c r="K21"/>
  <c r="K20"/>
  <c r="K18"/>
  <c r="K17"/>
  <c r="K16"/>
  <c r="K15"/>
  <c r="K12"/>
  <c r="K11"/>
  <c r="K10"/>
  <c r="K9"/>
  <c r="K8"/>
  <c r="K7"/>
  <c r="K6"/>
  <c r="K19"/>
  <c r="K5"/>
  <c r="K4"/>
  <c r="H67"/>
  <c r="I67" s="1"/>
  <c r="I64"/>
  <c r="I61"/>
  <c r="I60"/>
  <c r="I59"/>
  <c r="I58"/>
  <c r="I57"/>
  <c r="I54"/>
  <c r="I53"/>
  <c r="I52"/>
  <c r="I51"/>
  <c r="I48"/>
  <c r="I47"/>
  <c r="I46"/>
  <c r="I45"/>
  <c r="I44"/>
  <c r="I43"/>
  <c r="I42"/>
  <c r="I39"/>
  <c r="I38"/>
  <c r="I37"/>
  <c r="I36"/>
  <c r="I35"/>
  <c r="I34"/>
  <c r="I33"/>
  <c r="I32"/>
  <c r="I29"/>
  <c r="I28"/>
  <c r="I27"/>
  <c r="I26"/>
  <c r="I25"/>
  <c r="I24"/>
  <c r="I23"/>
  <c r="I22"/>
  <c r="I21"/>
  <c r="I20"/>
  <c r="I18"/>
  <c r="I17"/>
  <c r="I16"/>
  <c r="I15"/>
  <c r="I12"/>
  <c r="I11"/>
  <c r="I10"/>
  <c r="I9"/>
  <c r="I8"/>
  <c r="I7"/>
  <c r="I6"/>
  <c r="I19"/>
  <c r="I5"/>
  <c r="I4"/>
  <c r="F67"/>
  <c r="G67"/>
  <c r="G64"/>
  <c r="G61"/>
  <c r="G60"/>
  <c r="G59"/>
  <c r="G58"/>
  <c r="G57"/>
  <c r="G54"/>
  <c r="G53"/>
  <c r="G52"/>
  <c r="G51"/>
  <c r="G48"/>
  <c r="G47"/>
  <c r="G46"/>
  <c r="G45"/>
  <c r="G44"/>
  <c r="G43"/>
  <c r="G42"/>
  <c r="G39"/>
  <c r="G38"/>
  <c r="G37"/>
  <c r="G36"/>
  <c r="G35"/>
  <c r="G34"/>
  <c r="G33"/>
  <c r="G32"/>
  <c r="G29"/>
  <c r="G28"/>
  <c r="G27"/>
  <c r="G26"/>
  <c r="G25"/>
  <c r="G24"/>
  <c r="G23"/>
  <c r="G22"/>
  <c r="G21"/>
  <c r="G20"/>
  <c r="G18"/>
  <c r="G17"/>
  <c r="G16"/>
  <c r="G15"/>
  <c r="G12"/>
  <c r="G11"/>
  <c r="G10"/>
  <c r="G9"/>
  <c r="G8"/>
  <c r="G7"/>
  <c r="G6"/>
  <c r="G19"/>
  <c r="G5"/>
  <c r="G4"/>
  <c r="D5"/>
  <c r="D19"/>
  <c r="D6"/>
  <c r="D7"/>
  <c r="D8"/>
  <c r="D9"/>
  <c r="D10"/>
  <c r="D11"/>
  <c r="D12"/>
  <c r="D15"/>
  <c r="D16"/>
  <c r="D17"/>
  <c r="D18"/>
  <c r="D20"/>
  <c r="D21"/>
  <c r="D22"/>
  <c r="D23"/>
  <c r="D24"/>
  <c r="D25"/>
  <c r="D26"/>
  <c r="D27"/>
  <c r="D28"/>
  <c r="D29"/>
  <c r="D32"/>
  <c r="D33"/>
  <c r="D34"/>
  <c r="D35"/>
  <c r="D36"/>
  <c r="D37"/>
  <c r="D38"/>
  <c r="D39"/>
  <c r="D42"/>
  <c r="D43"/>
  <c r="D44"/>
  <c r="D45"/>
  <c r="D46"/>
  <c r="D47"/>
  <c r="D48"/>
  <c r="D51"/>
  <c r="D52"/>
  <c r="D53"/>
  <c r="D54"/>
  <c r="D57"/>
  <c r="D58"/>
  <c r="D59"/>
  <c r="D60"/>
  <c r="D61"/>
  <c r="D67"/>
  <c r="E67" s="1"/>
  <c r="D64"/>
  <c r="E64" s="1"/>
  <c r="E61"/>
  <c r="E60"/>
  <c r="E59"/>
  <c r="E58"/>
  <c r="E57"/>
  <c r="E54"/>
  <c r="E53"/>
  <c r="E52"/>
  <c r="E51"/>
  <c r="E48"/>
  <c r="E47"/>
  <c r="E46"/>
  <c r="E45"/>
  <c r="E44"/>
  <c r="E43"/>
  <c r="E42"/>
  <c r="E39"/>
  <c r="E38"/>
  <c r="E37"/>
  <c r="E36"/>
  <c r="E35"/>
  <c r="E34"/>
  <c r="E33"/>
  <c r="E32"/>
  <c r="E29"/>
  <c r="E28"/>
  <c r="E27"/>
  <c r="E26"/>
  <c r="E25"/>
  <c r="E24"/>
  <c r="E23"/>
  <c r="E22"/>
  <c r="E21"/>
  <c r="E20"/>
  <c r="E18"/>
  <c r="E17"/>
  <c r="E16"/>
  <c r="E15"/>
  <c r="E12"/>
  <c r="E11"/>
  <c r="E10"/>
  <c r="E9"/>
  <c r="E8"/>
  <c r="E7"/>
  <c r="E6"/>
  <c r="E19"/>
  <c r="E5"/>
  <c r="E4"/>
  <c r="B67"/>
  <c r="C67"/>
  <c r="N67"/>
  <c r="B68" i="3"/>
  <c r="D68" s="1"/>
  <c r="C68"/>
  <c r="F68"/>
  <c r="I68" s="1"/>
  <c r="G68"/>
  <c r="H68"/>
  <c r="K68"/>
  <c r="M68" s="1"/>
  <c r="L68"/>
  <c r="P68"/>
  <c r="K67" i="1"/>
  <c r="I67"/>
  <c r="H67"/>
  <c r="G67"/>
  <c r="F67"/>
  <c r="E67"/>
  <c r="D67"/>
  <c r="C67"/>
  <c r="B67"/>
  <c r="E68" i="3" l="1"/>
  <c r="O68"/>
  <c r="N6"/>
  <c r="E6"/>
  <c r="J6"/>
  <c r="N8"/>
  <c r="E8"/>
  <c r="J8"/>
  <c r="J10"/>
  <c r="N10"/>
  <c r="E10"/>
  <c r="J12"/>
  <c r="N12"/>
  <c r="E12"/>
  <c r="N16"/>
  <c r="E16"/>
  <c r="J16"/>
  <c r="J18"/>
  <c r="N18"/>
  <c r="E18"/>
  <c r="N20"/>
  <c r="E20"/>
  <c r="J20"/>
  <c r="J22"/>
  <c r="N22"/>
  <c r="E22"/>
  <c r="J24"/>
  <c r="N24"/>
  <c r="E24"/>
  <c r="N26"/>
  <c r="E26"/>
  <c r="J26"/>
  <c r="N28"/>
  <c r="E28"/>
  <c r="J28"/>
  <c r="J30"/>
  <c r="N30"/>
  <c r="E30"/>
  <c r="N34"/>
  <c r="E34"/>
  <c r="J34"/>
  <c r="N36"/>
  <c r="E36"/>
  <c r="J36"/>
  <c r="J38"/>
  <c r="N38"/>
  <c r="E38"/>
  <c r="N40"/>
  <c r="E40"/>
  <c r="J40"/>
  <c r="J44"/>
  <c r="N44"/>
  <c r="E44"/>
  <c r="J46"/>
  <c r="N46"/>
  <c r="E46"/>
  <c r="N48"/>
  <c r="E48"/>
  <c r="J48"/>
  <c r="N52"/>
  <c r="E52"/>
  <c r="J52"/>
  <c r="J54"/>
  <c r="N54"/>
  <c r="E54"/>
  <c r="J58"/>
  <c r="N58"/>
  <c r="E58"/>
  <c r="J60"/>
  <c r="N60"/>
  <c r="E60"/>
  <c r="N62"/>
  <c r="E62"/>
  <c r="J62"/>
  <c r="N66"/>
  <c r="E66"/>
  <c r="J66"/>
  <c r="J68"/>
  <c r="E5"/>
  <c r="J5"/>
  <c r="N5"/>
  <c r="N7"/>
  <c r="E7"/>
  <c r="J7"/>
  <c r="N9"/>
  <c r="E9"/>
  <c r="J9"/>
  <c r="J11"/>
  <c r="N11"/>
  <c r="E11"/>
  <c r="N13"/>
  <c r="E13"/>
  <c r="J13"/>
  <c r="J17"/>
  <c r="N17"/>
  <c r="E17"/>
  <c r="J19"/>
  <c r="N19"/>
  <c r="E19"/>
  <c r="N21"/>
  <c r="E21"/>
  <c r="J21"/>
  <c r="J23"/>
  <c r="N23"/>
  <c r="E23"/>
  <c r="J25"/>
  <c r="N25"/>
  <c r="E25"/>
  <c r="N27"/>
  <c r="E27"/>
  <c r="J27"/>
  <c r="J29"/>
  <c r="N29"/>
  <c r="E29"/>
  <c r="N33"/>
  <c r="E33"/>
  <c r="J33"/>
  <c r="J35"/>
  <c r="N35"/>
  <c r="E35"/>
  <c r="N37"/>
  <c r="E37"/>
  <c r="J37"/>
  <c r="J39"/>
  <c r="N39"/>
  <c r="E39"/>
  <c r="N43"/>
  <c r="E43"/>
  <c r="J43"/>
  <c r="N45"/>
  <c r="E45"/>
  <c r="J45"/>
  <c r="N47"/>
  <c r="E47"/>
  <c r="J47"/>
  <c r="J49"/>
  <c r="N49"/>
  <c r="E49"/>
  <c r="J53"/>
  <c r="N53"/>
  <c r="E53"/>
  <c r="N55"/>
  <c r="E55"/>
  <c r="J55"/>
  <c r="J59"/>
  <c r="N59"/>
  <c r="E59"/>
  <c r="J61"/>
  <c r="N61"/>
  <c r="E61"/>
  <c r="J65"/>
  <c r="N65"/>
  <c r="E65"/>
  <c r="N68"/>
</calcChain>
</file>

<file path=xl/sharedStrings.xml><?xml version="1.0" encoding="utf-8"?>
<sst xmlns="http://schemas.openxmlformats.org/spreadsheetml/2006/main" count="1543" uniqueCount="697">
  <si>
    <t>Pop Size</t>
  </si>
  <si>
    <t>BENTON COUNTY LIBRARY</t>
  </si>
  <si>
    <t>I</t>
  </si>
  <si>
    <t>BLACKMUR MEMORIAL LIBRARY</t>
  </si>
  <si>
    <t>BOLIVAR COUNTY LIBRARY</t>
  </si>
  <si>
    <t>II</t>
  </si>
  <si>
    <t>CARNEGIE PUBLIC LIBRARY</t>
  </si>
  <si>
    <t>CARROLL COUNTY PUBLIC LIBRARY</t>
  </si>
  <si>
    <t>CENTRAL MISSISSIPPI REGIONAL LIBRARY</t>
  </si>
  <si>
    <t>VI</t>
  </si>
  <si>
    <t>COLUMBUS-LOWNDES PUBLIC LIBRARY</t>
  </si>
  <si>
    <t>III</t>
  </si>
  <si>
    <t>COPIAH-JEFFERSON REGIONAL LIBRARY</t>
  </si>
  <si>
    <t>DIXIE REGIONAL LIBRARY SYSTEM</t>
  </si>
  <si>
    <t>IV</t>
  </si>
  <si>
    <t>EAST MISSISSIPPI REGIONAL LIBRARY</t>
  </si>
  <si>
    <t>ELIZABETH JONES LIBRARY</t>
  </si>
  <si>
    <t>FIRST REGIONAL LIBRARY</t>
  </si>
  <si>
    <t>GREENWOOD-LEFLORE PUBLIC LIBRARY</t>
  </si>
  <si>
    <t>HANCOCK COUNTY LIBRARY</t>
  </si>
  <si>
    <t>HARRIETTE PERSON MEMORIAL LIBRARY</t>
  </si>
  <si>
    <t>HARRISON COUNTY LIBRARY SYSTEM</t>
  </si>
  <si>
    <t>HUMPHREYS COUNTY LIBRARY SYSTEM</t>
  </si>
  <si>
    <t>JACKSON/HINDS LIBRARY SYSTEM</t>
  </si>
  <si>
    <t>JACKSON-GEORGE REGIONAL LIBRARY SYSTEM</t>
  </si>
  <si>
    <t>KEMPER-NEWTON REGIONAL LIBRARY</t>
  </si>
  <si>
    <t>LAMAR COUNTY LIBRARY SYSTEM</t>
  </si>
  <si>
    <t>LAUREL-JONES COUNTY LIBRARY</t>
  </si>
  <si>
    <t>LEE-ITAWAMBA LIBRARY SYSTEM</t>
  </si>
  <si>
    <t>V</t>
  </si>
  <si>
    <t>LINCOLN-LAWRENCE-FRANKLIN REGIONAL LIBRARY</t>
  </si>
  <si>
    <t>LONG BEACH PUBLIC LIBRARY</t>
  </si>
  <si>
    <t>MADISON COUNTY LIBRARY SYSTEM</t>
  </si>
  <si>
    <t>MARKS-QUITMAN COUNTY LIBRARY</t>
  </si>
  <si>
    <t>MARSHALL COUNTY LIBRARY</t>
  </si>
  <si>
    <t>MERIDIAN-LAUDERDALE COUNTY PUBLIC LIBRARY</t>
  </si>
  <si>
    <t>MID-MISSISSIPPI REGIONAL LIBRARY</t>
  </si>
  <si>
    <t>NATCHEZ ADAMS WILKINSON LIBRARY SERVICE</t>
  </si>
  <si>
    <t>NESHOBA COUNTY PUBLIC LIBRARY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</si>
  <si>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</si>
  <si>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</si>
  <si>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</si>
  <si>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</si>
  <si>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</si>
  <si>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SHARKEY-ISSAQUENA LIBRARY SYSTEM</t>
  </si>
  <si>
    <t>SOUTH MISSISSIPPI REGIONAL LIBRARY</t>
  </si>
  <si>
    <t>STARKVILLE-OKTIBBEHA COUNTY LIBRARY SY</t>
  </si>
  <si>
    <t>SUNFLOWER COUNTY LIBRARY</t>
  </si>
  <si>
    <t>TALLAHATCHIE COUNTY</t>
  </si>
  <si>
    <t>THE LIBRARY OF HATTIESBURG, PETAL &amp; FORREST C</t>
  </si>
  <si>
    <t>TOMBIGBEE REGIONAL LIBRARY</t>
  </si>
  <si>
    <t>UNION COUNTY LIBRARY SYSTEM</t>
  </si>
  <si>
    <t>WARREN COUNTY-VICKSBURG PUBLIC LIBRARY</t>
  </si>
  <si>
    <t>WASHINGTON COUNTY LIBRARY</t>
  </si>
  <si>
    <t>WAYNESBORO-WAYNE COUNTY LIBRARY SYSTEM</t>
  </si>
  <si>
    <t>YALOBUSHA COUNTY LIBRARY</t>
  </si>
  <si>
    <t>YAZOO LIBRARY ASSOCIATION</t>
  </si>
  <si>
    <t xml:space="preserve">Pop </t>
  </si>
  <si>
    <t>ALA Lib</t>
  </si>
  <si>
    <t>Total Lib</t>
  </si>
  <si>
    <t>Other</t>
  </si>
  <si>
    <t>Total</t>
  </si>
  <si>
    <t>FTE</t>
  </si>
  <si>
    <t>Hours Weekly</t>
  </si>
  <si>
    <t>Days Weekly</t>
  </si>
  <si>
    <t>HQ &amp; Branches</t>
  </si>
  <si>
    <t>Volunteer Hours</t>
  </si>
  <si>
    <t>Independent</t>
  </si>
  <si>
    <t>Group I - Under 20,000 Population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</si>
  <si>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</si>
  <si>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</si>
  <si>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</si>
  <si>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</si>
  <si>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</si>
  <si>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Totals</t>
  </si>
  <si>
    <t>Note: U.S. Census Estimated Populations Released 3/08</t>
  </si>
  <si>
    <t>Total Local Funds</t>
  </si>
  <si>
    <t>Local Per/Capita</t>
  </si>
  <si>
    <t>Federal Per/Capita</t>
  </si>
  <si>
    <t>State Per/Capita</t>
  </si>
  <si>
    <t>Other Per/Capita</t>
  </si>
  <si>
    <t>Total Per/Capita</t>
  </si>
  <si>
    <t>Capital Revenue</t>
  </si>
  <si>
    <t>City Income</t>
  </si>
  <si>
    <t>County Income</t>
  </si>
  <si>
    <t>State Income</t>
  </si>
  <si>
    <t>Other Income</t>
  </si>
  <si>
    <t>Total Income</t>
  </si>
  <si>
    <t>Federal Income</t>
  </si>
  <si>
    <t>Salaries</t>
  </si>
  <si>
    <t>Percent</t>
  </si>
  <si>
    <t>Print</t>
  </si>
  <si>
    <t>Benefits</t>
  </si>
  <si>
    <t>Staffing Expenditures</t>
  </si>
  <si>
    <t>Materials Expenditures</t>
  </si>
  <si>
    <t>Other Expenditures</t>
  </si>
  <si>
    <t xml:space="preserve">Total </t>
  </si>
  <si>
    <t>Electronic</t>
  </si>
  <si>
    <t>Staff Training</t>
  </si>
  <si>
    <t>Total Expenditures</t>
  </si>
  <si>
    <t xml:space="preserve">Total Capital </t>
  </si>
  <si>
    <t>Ind</t>
  </si>
  <si>
    <t>Total Print</t>
  </si>
  <si>
    <t>Print Subscriptions</t>
  </si>
  <si>
    <t>Total Subscriptions</t>
  </si>
  <si>
    <t>Per/Capita</t>
  </si>
  <si>
    <t>Materials Added</t>
  </si>
  <si>
    <t>Materials Withdrawn</t>
  </si>
  <si>
    <t>Total Circulation</t>
  </si>
  <si>
    <t>Circulation Per/Capita</t>
  </si>
  <si>
    <t>LONG BEACH PUBLIC LIBRARY*</t>
  </si>
  <si>
    <t>Total E-books</t>
  </si>
  <si>
    <t>Total Audio</t>
  </si>
  <si>
    <t>Total Video</t>
  </si>
  <si>
    <t>Total Databases</t>
  </si>
  <si>
    <t xml:space="preserve">Total Electronic </t>
  </si>
  <si>
    <t>Other Materials</t>
  </si>
  <si>
    <t>Children's Materials Circulation</t>
  </si>
  <si>
    <t>Total Materials</t>
  </si>
  <si>
    <t>Interlibrary Loans</t>
  </si>
  <si>
    <t>Number of Programs Outside Library</t>
  </si>
  <si>
    <t>Public Access</t>
  </si>
  <si>
    <t>Other Library Requests</t>
  </si>
  <si>
    <t>Items Provided</t>
  </si>
  <si>
    <t>Requests by your library</t>
  </si>
  <si>
    <t>Items Received</t>
  </si>
  <si>
    <t>Reference Questions</t>
  </si>
  <si>
    <t>Library Visits</t>
  </si>
  <si>
    <t>Registered Patrons</t>
  </si>
  <si>
    <t>Number of Children's Programs</t>
  </si>
  <si>
    <t>Attendance at Children's</t>
  </si>
  <si>
    <t>Number of Programs at Library</t>
  </si>
  <si>
    <t>Attendance at Library Programs</t>
  </si>
  <si>
    <t># Public Terminals</t>
  </si>
  <si>
    <t>Users Per Year</t>
  </si>
  <si>
    <t>Programming</t>
  </si>
  <si>
    <t>% Population Registered</t>
  </si>
  <si>
    <t>Library Visits Per Capita</t>
  </si>
  <si>
    <t>Attendance at Outside Events</t>
  </si>
  <si>
    <t>Independent Libraries</t>
  </si>
  <si>
    <t/>
  </si>
  <si>
    <t>Hickory Flat Public Library</t>
  </si>
  <si>
    <t>Blackmur Memorial Library</t>
  </si>
  <si>
    <t>Benoit Public Library</t>
  </si>
  <si>
    <t>Cleveland Depot LIbrary</t>
  </si>
  <si>
    <t>Gunnison Public Library</t>
  </si>
  <si>
    <t>Rosedale Public Library</t>
  </si>
  <si>
    <t>Mound Bayou Public Library</t>
  </si>
  <si>
    <t>Vaiden Public Library</t>
  </si>
  <si>
    <t>Pearl Public Library</t>
  </si>
  <si>
    <t>Brandon Public Library</t>
  </si>
  <si>
    <t>Puckett Public Library</t>
  </si>
  <si>
    <t>Pelahatchie  Public Library</t>
  </si>
  <si>
    <t>Florence Public Library</t>
  </si>
  <si>
    <t>Northwest Point Reservoir Library</t>
  </si>
  <si>
    <t>Richland Public Library</t>
  </si>
  <si>
    <t>Sandhill Public Library</t>
  </si>
  <si>
    <t>Forest Public Library</t>
  </si>
  <si>
    <t>Morton Public Library</t>
  </si>
  <si>
    <t>Sebastopol Public Library</t>
  </si>
  <si>
    <t>Lake Public Library</t>
  </si>
  <si>
    <t>Magee Public Library</t>
  </si>
  <si>
    <t>Mendenhall Public Library</t>
  </si>
  <si>
    <t>D'Lo Public Library</t>
  </si>
  <si>
    <t>Harrisville Public Library</t>
  </si>
  <si>
    <t>Polkville Public Library</t>
  </si>
  <si>
    <t>Columbus Public Library</t>
  </si>
  <si>
    <t>Artesia Public Library</t>
  </si>
  <si>
    <t>Caledonia Public Library</t>
  </si>
  <si>
    <t>Crawford Public Library</t>
  </si>
  <si>
    <t>Calhoun City Library</t>
  </si>
  <si>
    <t>Okolona Carnegie Library</t>
  </si>
  <si>
    <t>Houston Carnegie Library</t>
  </si>
  <si>
    <t>Sherman Public Library</t>
  </si>
  <si>
    <t>Bay Springs Municipal Library</t>
  </si>
  <si>
    <t>Enterprise Public Library</t>
  </si>
  <si>
    <t>Pachuta Public Library</t>
  </si>
  <si>
    <t>Quitman Public Library</t>
  </si>
  <si>
    <t>Stonewall Public Library</t>
  </si>
  <si>
    <t>Elizabeth Jones Library</t>
  </si>
  <si>
    <t>Lafayette County &amp; Oxford Public Library</t>
  </si>
  <si>
    <t>Batesville Public Library</t>
  </si>
  <si>
    <t>Sardis Public Library</t>
  </si>
  <si>
    <t>Walls Public Library</t>
  </si>
  <si>
    <t>Senatobia Public Library</t>
  </si>
  <si>
    <t>Greenwood-Leflore Public Library</t>
  </si>
  <si>
    <t>Bay St. Louis-Hancock County Library</t>
  </si>
  <si>
    <t>Kiln Public Library</t>
  </si>
  <si>
    <t>Pearlington Temporary Library</t>
  </si>
  <si>
    <t>Waveland Temporary Library</t>
  </si>
  <si>
    <t>Harriette Person Memorial Library</t>
  </si>
  <si>
    <t>West Biloxi Library</t>
  </si>
  <si>
    <t>D'Iberville Library</t>
  </si>
  <si>
    <t>Orange Grove Library</t>
  </si>
  <si>
    <t>Pass Christian Library (Temporary Facility)</t>
  </si>
  <si>
    <t>East Biloxi Temporary Library</t>
  </si>
  <si>
    <t>Gulfport Temporary Library</t>
  </si>
  <si>
    <t>Woolmarket Temporary Library</t>
  </si>
  <si>
    <t>Saucier Children's Library</t>
  </si>
  <si>
    <t>Isola Public Library</t>
  </si>
  <si>
    <t>Kathleen McIlwain Public Library of Gautier</t>
  </si>
  <si>
    <t>Lucedale-George County Public Library</t>
  </si>
  <si>
    <t>Ina Thompson Moss Point Library</t>
  </si>
  <si>
    <t>Ocean Springs Municipal Library</t>
  </si>
  <si>
    <t>Vancleave Public Library</t>
  </si>
  <si>
    <t>St. Martin Public Library</t>
  </si>
  <si>
    <t>Pascagoula Public Library</t>
  </si>
  <si>
    <t>DeKalb Public Library</t>
  </si>
  <si>
    <t>Decatur Public Library</t>
  </si>
  <si>
    <t>Scooba Public Library</t>
  </si>
  <si>
    <t>Oak Grove Public Library</t>
  </si>
  <si>
    <t>Lumberton Public Library</t>
  </si>
  <si>
    <t>Laurel-Jones County Library</t>
  </si>
  <si>
    <t>Ellisville Public Library</t>
  </si>
  <si>
    <t>Lee County Bookmobile</t>
  </si>
  <si>
    <t>New Hebron Public Library</t>
  </si>
  <si>
    <t>Bude Public Library</t>
  </si>
  <si>
    <t>Flora Public Library</t>
  </si>
  <si>
    <t>Sledge Public Library</t>
  </si>
  <si>
    <t>Marks-Quitman County Library</t>
  </si>
  <si>
    <t>Marshall County Library</t>
  </si>
  <si>
    <t>Potts Camp Library</t>
  </si>
  <si>
    <t>Meridian-Lauderdale County Public Library</t>
  </si>
  <si>
    <t>Carthage-Leake County Library</t>
  </si>
  <si>
    <t>Duck Hill Public Library</t>
  </si>
  <si>
    <t>Durant Public Library</t>
  </si>
  <si>
    <t>Goodman Public Library</t>
  </si>
  <si>
    <t>Kilmichael Public Library</t>
  </si>
  <si>
    <t>Lexington Public Library</t>
  </si>
  <si>
    <t>Pickens Public Library</t>
  </si>
  <si>
    <t>Tchula Public Library</t>
  </si>
  <si>
    <t>Walnut Grove</t>
  </si>
  <si>
    <t>West Public Library</t>
  </si>
  <si>
    <t>Winona-Montgomery County Library</t>
  </si>
  <si>
    <t>Woodville Public Libary</t>
  </si>
  <si>
    <t>Neshoba County Public Library</t>
  </si>
  <si>
    <t>Belmont Library</t>
  </si>
  <si>
    <t>Blue Mountain Library</t>
  </si>
  <si>
    <t>Burnsville Library</t>
  </si>
  <si>
    <t>Chalybeate Library</t>
  </si>
  <si>
    <t>Iuka Library</t>
  </si>
  <si>
    <t>Marietta Library</t>
  </si>
  <si>
    <t>Rienzi Library</t>
  </si>
  <si>
    <t>Ripley Library</t>
  </si>
  <si>
    <t>Walnut Library</t>
  </si>
  <si>
    <t>Brooksville Public Library</t>
  </si>
  <si>
    <t>Poplarville Public Library</t>
  </si>
  <si>
    <t>McComb Public Library</t>
  </si>
  <si>
    <t>Alpha Center Library</t>
  </si>
  <si>
    <t>Crosby Public Library</t>
  </si>
  <si>
    <t>Gloster Public Library</t>
  </si>
  <si>
    <t>Liberty Public Library</t>
  </si>
  <si>
    <t>Progress Public Library</t>
  </si>
  <si>
    <t>Osyka Public Library</t>
  </si>
  <si>
    <t>Magnolia Public Library</t>
  </si>
  <si>
    <t>State Line Public Library</t>
  </si>
  <si>
    <t>Leakesville Public Library</t>
  </si>
  <si>
    <t>McLain Public Library</t>
  </si>
  <si>
    <t>New Augusta Public Library</t>
  </si>
  <si>
    <t>Sharkey-Issaquena County Library</t>
  </si>
  <si>
    <t>Columbia Marion County Library</t>
  </si>
  <si>
    <t>Prentiss Public Library</t>
  </si>
  <si>
    <t>Starkville Public Library</t>
  </si>
  <si>
    <t>Maben Public Library</t>
  </si>
  <si>
    <t>Sturgis Public Library</t>
  </si>
  <si>
    <t>Drew Public Library</t>
  </si>
  <si>
    <t>Inverness Public Library</t>
  </si>
  <si>
    <t>Charleston Public Library</t>
  </si>
  <si>
    <t>Tutwiler Public Library</t>
  </si>
  <si>
    <t>Hattiesburg Public Library</t>
  </si>
  <si>
    <t>Petal Public Library</t>
  </si>
  <si>
    <t>Amory Municipal Library</t>
  </si>
  <si>
    <t>Weir Public Library</t>
  </si>
  <si>
    <t>Wren Public Library</t>
  </si>
  <si>
    <t>Mathiston Public Library</t>
  </si>
  <si>
    <t>Hamilton Public Library</t>
  </si>
  <si>
    <t>Warren County-Vicksburg Public Library</t>
  </si>
  <si>
    <t>Avon Public LIbrary</t>
  </si>
  <si>
    <t>Arcola Library</t>
  </si>
  <si>
    <t>Glen Allan Library</t>
  </si>
  <si>
    <t>Leland Library</t>
  </si>
  <si>
    <t>Waynesboro-Wayne County Library</t>
  </si>
  <si>
    <t>Coffeeville Public Library</t>
  </si>
  <si>
    <t>Oakland Public Library</t>
  </si>
  <si>
    <t>Benton County Library</t>
  </si>
  <si>
    <t>Bolivar County Library</t>
  </si>
  <si>
    <t>Carnegie Public Library of Clarksdale and Cohaoma County</t>
  </si>
  <si>
    <t>Central Mississippi Regional Library</t>
  </si>
  <si>
    <t>Columbus-Lowndes Public Library</t>
  </si>
  <si>
    <t>Copiah-Jefferson Regional Library</t>
  </si>
  <si>
    <t>Dixe Regional Library System</t>
  </si>
  <si>
    <t>East Mississippi Regional Library</t>
  </si>
  <si>
    <t>First Regional Library</t>
  </si>
  <si>
    <t>Hancock County Library</t>
  </si>
  <si>
    <t>Harriett Person Memorial Library</t>
  </si>
  <si>
    <t>Harrison County Library System</t>
  </si>
  <si>
    <t>Humphreys County Library System</t>
  </si>
  <si>
    <t>Jackson/Hinds Library System</t>
  </si>
  <si>
    <t>Raymond Library</t>
  </si>
  <si>
    <t>Jackson-George Regional Library System</t>
  </si>
  <si>
    <t>Kemper-Newton Regional Library</t>
  </si>
  <si>
    <t>Lamar County Library System</t>
  </si>
  <si>
    <t>Lee-Itawamba Library System</t>
  </si>
  <si>
    <t>Lincoln-Lawrence-Franklin Regional Library</t>
  </si>
  <si>
    <t>Long Beach Public Library</t>
  </si>
  <si>
    <t>Madison County Library System</t>
  </si>
  <si>
    <t>Mid-Mississippi Regional Library</t>
  </si>
  <si>
    <t>Natchez Adams Wilkinson Library Service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</si>
  <si>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</si>
  <si>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</si>
  <si>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</si>
  <si>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</si>
  <si>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</si>
  <si>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South Mississippi Regional Library</t>
  </si>
  <si>
    <t>Starkville-Oktibbeha County Library System</t>
  </si>
  <si>
    <t>Sunflower County Library</t>
  </si>
  <si>
    <t>Tallahatchie County Library</t>
  </si>
  <si>
    <t>The Library of Hattiesburg, Petal &amp; Forrest County</t>
  </si>
  <si>
    <t>Tombigbee Regional Library</t>
  </si>
  <si>
    <t>Union County Library System</t>
  </si>
  <si>
    <t>Washington County Library</t>
  </si>
  <si>
    <t>Yalobusha County Library</t>
  </si>
  <si>
    <t>Yazoo Library Association</t>
  </si>
  <si>
    <t>Population</t>
  </si>
  <si>
    <t>Anne Spencer Cox Library - Baldwyn</t>
  </si>
  <si>
    <t>Evans Memorial Library - Aberdeen</t>
  </si>
  <si>
    <t>Dr. Frank L. Leggett Public Library - Bassfield</t>
  </si>
  <si>
    <t>Humphreys County Library - Belzoni</t>
  </si>
  <si>
    <t>Dr. Robert T. Hollingsworth Library - Shelby</t>
  </si>
  <si>
    <t>Field Memorial Library - Shaw</t>
  </si>
  <si>
    <t>Thelma Rayner Memorial Library - Merigold</t>
  </si>
  <si>
    <t>Carnegie Public Library  HQ - Clarksdale</t>
  </si>
  <si>
    <t>Robinson-Carpenter Memorial Library HQ - Cleveland</t>
  </si>
  <si>
    <t>Blackmur Memorial Library HQ - Water Valley</t>
  </si>
  <si>
    <t>Robert M. Bond Memorial Library HQ - Ashland</t>
  </si>
  <si>
    <t>Carrollton - North Carrollton Public Library HQ</t>
  </si>
  <si>
    <t>G. Chastain Flynt Memorial Library - Flowood</t>
  </si>
  <si>
    <t>Jefferson County Library - Fayette</t>
  </si>
  <si>
    <t>Jesse Yancy Memorial Library - Bruce</t>
  </si>
  <si>
    <t>Houlka Public Library</t>
  </si>
  <si>
    <t>George E. Allen Library - Booneville</t>
  </si>
  <si>
    <t>Ruth B French Library -Byhalia</t>
  </si>
  <si>
    <t>A.E. Wood Memorial Library - Clinton</t>
  </si>
  <si>
    <t>Webster County Public Library - Eupora</t>
  </si>
  <si>
    <t>Choctaw County Public Library - Ackerman</t>
  </si>
  <si>
    <t>Itawamba County Pratt Memorial Library - Fulton</t>
  </si>
  <si>
    <t>Robert W. Windom, Jr. Public Library - Georgetown</t>
  </si>
  <si>
    <t>William Alexander Percy Memorial Library HQ - Greenville</t>
  </si>
  <si>
    <t>Jodie E Wilson Branch Libray - Greenwood</t>
  </si>
  <si>
    <t>George W. Covington Memorial Library HQ - Hazlehurst</t>
  </si>
  <si>
    <t>Mary Weems Parker Memorial Library - Heidleberg</t>
  </si>
  <si>
    <t>William Estes Powell Memorial Library - Beaumont</t>
  </si>
  <si>
    <t xml:space="preserve">Hernando Public Library </t>
  </si>
  <si>
    <t>Torrey Wood Memorial Library - Hollandale</t>
  </si>
  <si>
    <t>Marshall County Library HQ - Holly Springs</t>
  </si>
  <si>
    <t>Henry M Seymour Library HQ - Indianola</t>
  </si>
  <si>
    <t>Eudora Welty Library HQ - Jackson</t>
  </si>
  <si>
    <t>Attala County Library  HQ - Kosciusko</t>
  </si>
  <si>
    <t>Winston County Library - Louisville</t>
  </si>
  <si>
    <t>Ada Sessions Fant Memorial Library HQ - Macon</t>
  </si>
  <si>
    <t>Vista J. Daniel Memorial Library - Shuqualak</t>
  </si>
  <si>
    <t>Rebecca Baine Rigby Library - Madison</t>
  </si>
  <si>
    <t>Marks-Quitman County Library HQ</t>
  </si>
  <si>
    <t>Franklin County Public Library - Meadville</t>
  </si>
  <si>
    <t>Lawrence County Public Library - Monticello</t>
  </si>
  <si>
    <t>Jane Blain Brewer Memorial Library - Mt. Olive</t>
  </si>
  <si>
    <t>Nance-McNeely Memorial Library - Myrtle</t>
  </si>
  <si>
    <t>Judge George W Armstrong Library  HQ - Natchez</t>
  </si>
  <si>
    <t>Kevin Poole Van Cleave Memorial Library - Centreville</t>
  </si>
  <si>
    <t>Dorothy J. Lowe Memorial Library - Nettleton</t>
  </si>
  <si>
    <t>Jennie Stephens Smith Library HQ - New Albany</t>
  </si>
  <si>
    <t>J. Elliott McMullan Library - Newton</t>
  </si>
  <si>
    <t>Neshoba County Public Library HQ - Philadelphia</t>
  </si>
  <si>
    <t>Margaret Reed Crosby Memorial Library HQ - Picayune</t>
  </si>
  <si>
    <t>Elsie E. Jurgens Memorial Library - Ridgeland</t>
  </si>
  <si>
    <t>Paul E. Griffin Library - Camden</t>
  </si>
  <si>
    <t>Horace Stansel Library - Ruleville</t>
  </si>
  <si>
    <t>Floyd J. Robinson Memorial Library - Raleigh</t>
  </si>
  <si>
    <t>Conner Graham Memorial Library - Seminary</t>
  </si>
  <si>
    <t>R. T. Prince Memorial Library - Mize</t>
  </si>
  <si>
    <t>L.R. Boyer Memorial Library - Sumrall</t>
  </si>
  <si>
    <t>Evon A. Ford Public Library - Taylorsville</t>
  </si>
  <si>
    <t>Ella Bess Austin Library - Terry</t>
  </si>
  <si>
    <t>Annie T. Jeffers Library - Bolton</t>
  </si>
  <si>
    <t>Walthall County Library - Tylertown</t>
  </si>
  <si>
    <t>Evelyn T. Majure Library - Utica</t>
  </si>
  <si>
    <t>Edmondson Memorial Library - Vardaman</t>
  </si>
  <si>
    <t>Longie Dale Hamilton Memorial Library - Wesson</t>
  </si>
  <si>
    <t>Stone County Library - Wiggins</t>
  </si>
  <si>
    <t>B.S. Ricks Memorial Library - Yazoo City</t>
  </si>
  <si>
    <t>Kathy June Sherrif Public Library - Moorhead</t>
  </si>
  <si>
    <t>William &amp; Dolores Mauldin Library - McHenry</t>
  </si>
  <si>
    <t>Carnegie Public Library of Clarksdale and Coahoma County</t>
  </si>
  <si>
    <t>Houlka</t>
  </si>
  <si>
    <t>Pontotoc County Library HQ - Pontotoc</t>
  </si>
  <si>
    <t>Laurel-Jones County Library HQ</t>
  </si>
  <si>
    <t>Lee County Library HQ  - Tupelo</t>
  </si>
  <si>
    <t>Lincoln-Lawrence-Franklin Regional HQ - Brookhaven</t>
  </si>
  <si>
    <t>Madison County-Canton Public Library HQ</t>
  </si>
  <si>
    <t>Corinth Public Library HQ</t>
  </si>
  <si>
    <t>R.E. Blackwell Memorial Library - Collins</t>
  </si>
  <si>
    <t>Sharkey-Issaquena County Library HQ</t>
  </si>
  <si>
    <t>Circulation</t>
  </si>
  <si>
    <t>Margaret McRae Memorial Library - Tishomingo</t>
  </si>
  <si>
    <t>Sam Lapidus Memorial Public Library - Crenshaw</t>
  </si>
  <si>
    <t>Emily Jones Pointer Public Library - Como</t>
  </si>
  <si>
    <t>Jessie J. Edwards Public Library - Coldwater</t>
  </si>
  <si>
    <t>J.T. Biggs, Jr. Memorial Library - Crystal Springs</t>
  </si>
  <si>
    <t>B.J. Chain Public Library - Olive Branch</t>
  </si>
  <si>
    <t>M. R. Davis Public Library - Southaven</t>
  </si>
  <si>
    <t>The following libraries are either in a larger city and part of its population or either unincorporated towns.</t>
  </si>
  <si>
    <t>Beverly J. Brown Library - Jackson</t>
  </si>
  <si>
    <t>Conway Hall Library - Runnelstown</t>
  </si>
  <si>
    <t>Margaret Walker Alexander Library - Jackson</t>
  </si>
  <si>
    <t>Northside Library - Jackson</t>
  </si>
  <si>
    <t>Richard Wright Library - Jackson</t>
  </si>
  <si>
    <t>2,501*</t>
  </si>
  <si>
    <t>802*</t>
  </si>
  <si>
    <t>* Temporarily closed due to Hurricane Katrina</t>
  </si>
  <si>
    <t>Lois A. Flagg Library - Edwards</t>
  </si>
  <si>
    <t>Richton Public Library - HQ</t>
  </si>
  <si>
    <t>Robert C. Irwin Public Library - Tunica</t>
  </si>
  <si>
    <t>M.R. Dye Public library - Horn Lake</t>
  </si>
  <si>
    <t>Fannie Lou Hamer Library - Jackson</t>
  </si>
  <si>
    <t>Medgar Evers Library - Jackson</t>
  </si>
  <si>
    <t>R.G. Bolden/Anna Bell Moore Library - Jackson</t>
  </si>
  <si>
    <t>Willie Morris Library - Jackson</t>
  </si>
  <si>
    <t>Harriette Person Memorial Library HQ - Port Gibson</t>
  </si>
  <si>
    <t>Union Public Library HQ</t>
  </si>
  <si>
    <t>East Central Public Library - Hurley</t>
  </si>
  <si>
    <t>Margaret Sherry Memorial Library - Biloxi (Pops Ferry)</t>
  </si>
  <si>
    <t>Bryan Public Library HQ - West Point</t>
  </si>
  <si>
    <t>Elizabeth Jones Library HQ - Grenada</t>
  </si>
  <si>
    <t>*</t>
  </si>
  <si>
    <t>**</t>
  </si>
  <si>
    <t xml:space="preserve">Hours </t>
  </si>
  <si>
    <t>Open</t>
  </si>
  <si>
    <t>Library System</t>
  </si>
  <si>
    <t>Branch and City</t>
  </si>
  <si>
    <t>Carroll County Public Library</t>
  </si>
  <si>
    <t>Purvis Public Library HQ</t>
  </si>
  <si>
    <t>Note: Due to Hurricane Katrina, figures reported for Hancock County Library System, Harrison County Library System, Jackson-George Library System and Long Beach Public Library should not be compared to previous years.</t>
  </si>
  <si>
    <t>Note: Populations are given according to the U.S. 2007 Estimated Census for incorporated towns and cities and sorted from lowest to highest.  Towns not incorporated and smaller branches within a larger city population are assigned no population.</t>
  </si>
  <si>
    <t>**Reopened this FY.</t>
  </si>
  <si>
    <t>*No report given due to Hurricane</t>
  </si>
  <si>
    <t>County</t>
  </si>
  <si>
    <t>*Millage from</t>
  </si>
  <si>
    <t xml:space="preserve"> County</t>
  </si>
  <si>
    <t>City</t>
  </si>
  <si>
    <t>Total Local</t>
  </si>
  <si>
    <t>Funds</t>
  </si>
  <si>
    <t>Benton County Library System</t>
  </si>
  <si>
    <t>Benton</t>
  </si>
  <si>
    <t>Yalobusha</t>
  </si>
  <si>
    <t>Bolivar County Library System</t>
  </si>
  <si>
    <t>Bolivar</t>
  </si>
  <si>
    <t>Coahoma</t>
  </si>
  <si>
    <t>Carroll County Public Library System</t>
  </si>
  <si>
    <t>Carroll</t>
  </si>
  <si>
    <t>Central Mississippi Regional Library System</t>
  </si>
  <si>
    <t>Rankin</t>
  </si>
  <si>
    <t>Scott</t>
  </si>
  <si>
    <t>Simpson</t>
  </si>
  <si>
    <t>Smith</t>
  </si>
  <si>
    <t>Columbus- Lowndes Public Library</t>
  </si>
  <si>
    <t>Lowndes</t>
  </si>
  <si>
    <t>Copiah</t>
  </si>
  <si>
    <t>Jefferson</t>
  </si>
  <si>
    <t>Dixie Regional Library System</t>
  </si>
  <si>
    <t>Calhoun</t>
  </si>
  <si>
    <t>Chickasaw</t>
  </si>
  <si>
    <t>Pontotoc</t>
  </si>
  <si>
    <t>East MS Regional Library</t>
  </si>
  <si>
    <t>Clarke</t>
  </si>
  <si>
    <t>Jasper</t>
  </si>
  <si>
    <t>Grenada</t>
  </si>
  <si>
    <t>DeSoto</t>
  </si>
  <si>
    <t>Lafayette</t>
  </si>
  <si>
    <t>Panola</t>
  </si>
  <si>
    <t>Tate</t>
  </si>
  <si>
    <t>Tunica</t>
  </si>
  <si>
    <t>Greenwood-Leflore Public Library System</t>
  </si>
  <si>
    <t>Leflore</t>
  </si>
  <si>
    <t>Hancock County Library System</t>
  </si>
  <si>
    <t>Hancock</t>
  </si>
  <si>
    <t>Claiborne</t>
  </si>
  <si>
    <t>Harrison</t>
  </si>
  <si>
    <t>Humphreys</t>
  </si>
  <si>
    <t>Hinds</t>
  </si>
  <si>
    <t>Jackson-George Regional Library</t>
  </si>
  <si>
    <t>George</t>
  </si>
  <si>
    <t>Jackson</t>
  </si>
  <si>
    <t>Kemper-Newton Regional Library System</t>
  </si>
  <si>
    <t>Kemper</t>
  </si>
  <si>
    <t>Newton</t>
  </si>
  <si>
    <t>Lamar</t>
  </si>
  <si>
    <t>Jones</t>
  </si>
  <si>
    <t>Lee</t>
  </si>
  <si>
    <t>Itawamba</t>
  </si>
  <si>
    <t>Lincoln</t>
  </si>
  <si>
    <t>Lawrence</t>
  </si>
  <si>
    <t>Franklin</t>
  </si>
  <si>
    <t>Long Beach Public Library - Long Beach (Independent)</t>
  </si>
  <si>
    <t>Madison</t>
  </si>
  <si>
    <t>Marks-Quitman Public Library System</t>
  </si>
  <si>
    <t>Quitman</t>
  </si>
  <si>
    <t>Marshall County Library System</t>
  </si>
  <si>
    <t>Marshall</t>
  </si>
  <si>
    <t>Lauderdale</t>
  </si>
  <si>
    <t>Mid-Mississippi Regional Library System</t>
  </si>
  <si>
    <t>Attala</t>
  </si>
  <si>
    <t>Holmes</t>
  </si>
  <si>
    <t>Leake</t>
  </si>
  <si>
    <t>Montgomery</t>
  </si>
  <si>
    <t>Winston</t>
  </si>
  <si>
    <t>Adams</t>
  </si>
  <si>
    <t>Wilkinson</t>
  </si>
  <si>
    <t>Neshoba</t>
  </si>
  <si>
    <t>Alcorn</t>
  </si>
  <si>
    <t>Prentiss</t>
  </si>
  <si>
    <t>Tippah</t>
  </si>
  <si>
    <t>Tishomingo</t>
  </si>
  <si>
    <t>Noxubee</t>
  </si>
  <si>
    <t>Pearl River</t>
  </si>
  <si>
    <t>Pike</t>
  </si>
  <si>
    <t>Amite</t>
  </si>
  <si>
    <t>Walthall</t>
  </si>
  <si>
    <t>Covington</t>
  </si>
  <si>
    <t>Greene</t>
  </si>
  <si>
    <t>Perry</t>
  </si>
  <si>
    <t>Stone</t>
  </si>
  <si>
    <t>Issaquena</t>
  </si>
  <si>
    <t>Sharkey</t>
  </si>
  <si>
    <t>Jefferson Davis</t>
  </si>
  <si>
    <t>Marion</t>
  </si>
  <si>
    <t>Starkville-Oktibbeha County Public Library System</t>
  </si>
  <si>
    <t>Oktibbeha</t>
  </si>
  <si>
    <t>Sunflower</t>
  </si>
  <si>
    <t>Tallahatchie</t>
  </si>
  <si>
    <t>The Library of Hattiesburg, Petal and Forrest County</t>
  </si>
  <si>
    <t>Forrest</t>
  </si>
  <si>
    <t>Tombigbee Regional Library System</t>
  </si>
  <si>
    <t>Choctaw</t>
  </si>
  <si>
    <t>Clay</t>
  </si>
  <si>
    <t>Monroe</t>
  </si>
  <si>
    <t>Webster</t>
  </si>
  <si>
    <t>Union County Library</t>
  </si>
  <si>
    <t>Union</t>
  </si>
  <si>
    <t>Warren</t>
  </si>
  <si>
    <t>Washington County Library System</t>
  </si>
  <si>
    <t>Washington</t>
  </si>
  <si>
    <t>Waynesboro-Wayne County Library System</t>
  </si>
  <si>
    <t>Wayne</t>
  </si>
  <si>
    <t>Yalobusha County Public Library System</t>
  </si>
  <si>
    <t>Yazoo</t>
  </si>
  <si>
    <t>Clarksdale</t>
  </si>
  <si>
    <t>Carrollton</t>
  </si>
  <si>
    <t>North Carrollton</t>
  </si>
  <si>
    <t>Vaiden</t>
  </si>
  <si>
    <t>Pearl</t>
  </si>
  <si>
    <t>Brandon</t>
  </si>
  <si>
    <t>Flowood</t>
  </si>
  <si>
    <t>Puckett</t>
  </si>
  <si>
    <t>Pelahatchie</t>
  </si>
  <si>
    <t>Florence</t>
  </si>
  <si>
    <t>Richland</t>
  </si>
  <si>
    <t>Forest</t>
  </si>
  <si>
    <t>Morton</t>
  </si>
  <si>
    <t>Sebastopol</t>
  </si>
  <si>
    <t>Lake</t>
  </si>
  <si>
    <t>Magee</t>
  </si>
  <si>
    <t>Mendenhall</t>
  </si>
  <si>
    <t>Mize</t>
  </si>
  <si>
    <t>Polkville</t>
  </si>
  <si>
    <t>Raleigh</t>
  </si>
  <si>
    <t>Taylorsville</t>
  </si>
  <si>
    <t>Columbus</t>
  </si>
  <si>
    <t>Wesson</t>
  </si>
  <si>
    <t>Hazlehurst</t>
  </si>
  <si>
    <t>Crystal Springs</t>
  </si>
  <si>
    <t>Fayette</t>
  </si>
  <si>
    <t>Georgetown</t>
  </si>
  <si>
    <t>Sherman</t>
  </si>
  <si>
    <t>Bruce</t>
  </si>
  <si>
    <t>Calhoun City</t>
  </si>
  <si>
    <t>Vardaman</t>
  </si>
  <si>
    <t>Bay Springs</t>
  </si>
  <si>
    <t>Enterprise</t>
  </si>
  <si>
    <t>Heidelberg</t>
  </si>
  <si>
    <t>Pachuta</t>
  </si>
  <si>
    <t>Stonewall</t>
  </si>
  <si>
    <t>Batesville</t>
  </si>
  <si>
    <t>Coldwater</t>
  </si>
  <si>
    <t>Como</t>
  </si>
  <si>
    <t>Crenshaw</t>
  </si>
  <si>
    <t>Hernando</t>
  </si>
  <si>
    <t>Horn Lake</t>
  </si>
  <si>
    <t>Olive Branch</t>
  </si>
  <si>
    <t>Oxford</t>
  </si>
  <si>
    <t>Sardis</t>
  </si>
  <si>
    <t>Senatobia</t>
  </si>
  <si>
    <t>Southaven</t>
  </si>
  <si>
    <t>Walls</t>
  </si>
  <si>
    <t>Greenwood</t>
  </si>
  <si>
    <t>Bay St. Louis</t>
  </si>
  <si>
    <t>Waveland</t>
  </si>
  <si>
    <t>Port Gibson</t>
  </si>
  <si>
    <t>Gulfport</t>
  </si>
  <si>
    <t>Biloxi</t>
  </si>
  <si>
    <t>Pass Christian</t>
  </si>
  <si>
    <t>D'Iberville</t>
  </si>
  <si>
    <t>Belzoni</t>
  </si>
  <si>
    <t>Isola</t>
  </si>
  <si>
    <t>Gautier</t>
  </si>
  <si>
    <t>Pascagoula</t>
  </si>
  <si>
    <t>Moss Point</t>
  </si>
  <si>
    <t>Ocean Springs</t>
  </si>
  <si>
    <t>Decatur</t>
  </si>
  <si>
    <t>DeKalb</t>
  </si>
  <si>
    <t>Scooba</t>
  </si>
  <si>
    <t>Ellisville</t>
  </si>
  <si>
    <t>Laurel</t>
  </si>
  <si>
    <t>Tupelo</t>
  </si>
  <si>
    <t>Fulton</t>
  </si>
  <si>
    <t>Brookhaven</t>
  </si>
  <si>
    <t>Meadville</t>
  </si>
  <si>
    <t>Bude</t>
  </si>
  <si>
    <t>Long Beach</t>
  </si>
  <si>
    <t>Canton</t>
  </si>
  <si>
    <t>Flora</t>
  </si>
  <si>
    <t>Ridgeland</t>
  </si>
  <si>
    <t>Holly Springs</t>
  </si>
  <si>
    <t>Meridian</t>
  </si>
  <si>
    <t>Carthage</t>
  </si>
  <si>
    <t>Duck Hill</t>
  </si>
  <si>
    <t>Durant</t>
  </si>
  <si>
    <t>Goodman</t>
  </si>
  <si>
    <t>Kilmichael</t>
  </si>
  <si>
    <t>Kosciusko</t>
  </si>
  <si>
    <t>Lexington</t>
  </si>
  <si>
    <t>Louisville</t>
  </si>
  <si>
    <t>Pickens</t>
  </si>
  <si>
    <t>Tchula</t>
  </si>
  <si>
    <t>West</t>
  </si>
  <si>
    <t>Winona</t>
  </si>
  <si>
    <t>Natchez</t>
  </si>
  <si>
    <t>Philadelphia</t>
  </si>
  <si>
    <t>Macon</t>
  </si>
  <si>
    <t>Picayune, MS</t>
  </si>
  <si>
    <t>Poplarville, MS</t>
  </si>
  <si>
    <t>McComb</t>
  </si>
  <si>
    <t>Gloster</t>
  </si>
  <si>
    <t>Tylertown</t>
  </si>
  <si>
    <t>Richton</t>
  </si>
  <si>
    <t>Collins</t>
  </si>
  <si>
    <t>Wiggins</t>
  </si>
  <si>
    <t>Rolling Fork</t>
  </si>
  <si>
    <t>Columbia</t>
  </si>
  <si>
    <t>Bassfield</t>
  </si>
  <si>
    <t>Starkville</t>
  </si>
  <si>
    <t>Maben</t>
  </si>
  <si>
    <t>Sturgis</t>
  </si>
  <si>
    <t>Drew, MS</t>
  </si>
  <si>
    <t>Indianola, MS</t>
  </si>
  <si>
    <t>Inverness, MS</t>
  </si>
  <si>
    <t>Moorhead, MS</t>
  </si>
  <si>
    <t>Ruleville, MS</t>
  </si>
  <si>
    <t>Charleston</t>
  </si>
  <si>
    <t>Tutwiler</t>
  </si>
  <si>
    <t>Hattiesburg</t>
  </si>
  <si>
    <t>Petal</t>
  </si>
  <si>
    <t xml:space="preserve"> Nettleton</t>
  </si>
  <si>
    <t>New Albany</t>
  </si>
  <si>
    <t>Greenville</t>
  </si>
  <si>
    <t>Waynesboro</t>
  </si>
  <si>
    <t>Coffeeville</t>
  </si>
  <si>
    <t>Oakland</t>
  </si>
  <si>
    <t>Yazoo City</t>
  </si>
  <si>
    <t>Cleveland</t>
  </si>
  <si>
    <t>Rosedale</t>
  </si>
  <si>
    <t>Shaw</t>
  </si>
  <si>
    <t>Shelby</t>
  </si>
  <si>
    <t>Clinton</t>
  </si>
  <si>
    <t>Marks</t>
  </si>
  <si>
    <t>Ad Valorem Percentage Received by Library System</t>
  </si>
  <si>
    <t>Average Ad Valorem Per System</t>
  </si>
  <si>
    <t>**Ad Valorem        Assessment     FY2007</t>
  </si>
  <si>
    <t>FY2007 Funding Received from County By Library System</t>
  </si>
  <si>
    <t>*2007County Population</t>
  </si>
  <si>
    <t>**Ad Valorem Assessment excluding Section 27-39-329 and School Tax</t>
  </si>
  <si>
    <t>Note: The Independent Libraries are not included.</t>
  </si>
  <si>
    <t>*March 2008 Population Estimates U.S. Census</t>
  </si>
  <si>
    <t>*Latest population estimate available: 2005</t>
  </si>
  <si>
    <t>Library Systems by Population</t>
  </si>
  <si>
    <t>Library Systems by Populations</t>
  </si>
  <si>
    <t>Electronic Subscriptions</t>
  </si>
  <si>
    <t>Total Employee Hours Week</t>
  </si>
</sst>
</file>

<file path=xl/styles.xml><?xml version="1.0" encoding="utf-8"?>
<styleSheet xmlns="http://schemas.openxmlformats.org/spreadsheetml/2006/main">
  <numFmts count="6">
    <numFmt numFmtId="164" formatCode="0.0"/>
    <numFmt numFmtId="166" formatCode="&quot;$&quot;#,##0"/>
    <numFmt numFmtId="171" formatCode="&quot;$&quot;0"/>
    <numFmt numFmtId="172" formatCode="&quot;$&quot;#,##0.00"/>
    <numFmt numFmtId="173" formatCode="0.000"/>
    <numFmt numFmtId="174" formatCode="0.0000%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Fill="0" applyBorder="0"/>
  </cellStyleXfs>
  <cellXfs count="110">
    <xf numFmtId="0" fontId="0" fillId="0" borderId="0" xfId="0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4" fontId="0" fillId="0" borderId="0" xfId="0" applyNumberFormat="1"/>
    <xf numFmtId="0" fontId="5" fillId="0" borderId="0" xfId="0" applyFont="1"/>
    <xf numFmtId="166" fontId="0" fillId="0" borderId="0" xfId="0" applyNumberFormat="1"/>
    <xf numFmtId="171" fontId="0" fillId="0" borderId="0" xfId="0" applyNumberFormat="1"/>
    <xf numFmtId="166" fontId="4" fillId="0" borderId="0" xfId="0" applyNumberFormat="1" applyFont="1"/>
    <xf numFmtId="171" fontId="4" fillId="0" borderId="0" xfId="0" applyNumberFormat="1" applyFont="1"/>
    <xf numFmtId="166" fontId="2" fillId="0" borderId="0" xfId="0" applyNumberFormat="1" applyFont="1" applyAlignment="1">
      <alignment horizontal="right" wrapText="1"/>
    </xf>
    <xf numFmtId="172" fontId="2" fillId="0" borderId="0" xfId="0" applyNumberFormat="1" applyFont="1" applyAlignment="1">
      <alignment horizontal="right" wrapText="1"/>
    </xf>
    <xf numFmtId="172" fontId="0" fillId="0" borderId="0" xfId="0" applyNumberFormat="1"/>
    <xf numFmtId="9" fontId="0" fillId="0" borderId="0" xfId="0" applyNumberFormat="1"/>
    <xf numFmtId="0" fontId="2" fillId="0" borderId="0" xfId="0" applyFont="1" applyAlignment="1">
      <alignment wrapText="1"/>
    </xf>
    <xf numFmtId="9" fontId="2" fillId="0" borderId="0" xfId="0" applyNumberFormat="1" applyFont="1" applyAlignment="1">
      <alignment horizontal="right" wrapText="1"/>
    </xf>
    <xf numFmtId="166" fontId="2" fillId="0" borderId="0" xfId="0" applyNumberFormat="1" applyFont="1"/>
    <xf numFmtId="9" fontId="2" fillId="0" borderId="0" xfId="0" applyNumberFormat="1" applyFont="1"/>
    <xf numFmtId="171" fontId="2" fillId="0" borderId="0" xfId="0" applyNumberFormat="1" applyFont="1"/>
    <xf numFmtId="172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2" fontId="2" fillId="0" borderId="0" xfId="0" applyNumberFormat="1" applyFont="1" applyAlignment="1">
      <alignment horizontal="right" wrapText="1"/>
    </xf>
    <xf numFmtId="2" fontId="0" fillId="0" borderId="0" xfId="0" applyNumberFormat="1"/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/>
    <xf numFmtId="1" fontId="2" fillId="0" borderId="0" xfId="0" applyNumberFormat="1" applyFont="1"/>
    <xf numFmtId="2" fontId="2" fillId="0" borderId="0" xfId="0" applyNumberFormat="1" applyFont="1"/>
    <xf numFmtId="0" fontId="0" fillId="0" borderId="0" xfId="0" applyFill="1"/>
    <xf numFmtId="0" fontId="6" fillId="0" borderId="0" xfId="0" applyFont="1"/>
    <xf numFmtId="0" fontId="0" fillId="0" borderId="0" xfId="0" applyFill="1" applyBorder="1"/>
    <xf numFmtId="3" fontId="0" fillId="0" borderId="0" xfId="0" applyNumberFormat="1" applyFill="1"/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Border="1"/>
    <xf numFmtId="0" fontId="2" fillId="0" borderId="0" xfId="0" applyFont="1" applyFill="1"/>
    <xf numFmtId="3" fontId="2" fillId="0" borderId="0" xfId="0" applyNumberFormat="1" applyFont="1" applyFill="1"/>
    <xf numFmtId="1" fontId="2" fillId="0" borderId="0" xfId="0" applyNumberFormat="1" applyFont="1" applyFill="1"/>
    <xf numFmtId="0" fontId="0" fillId="0" borderId="0" xfId="0" applyBorder="1"/>
    <xf numFmtId="3" fontId="4" fillId="0" borderId="0" xfId="0" applyNumberFormat="1" applyFont="1" applyBorder="1"/>
    <xf numFmtId="173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2" fillId="0" borderId="1" xfId="0" applyFont="1" applyFill="1" applyBorder="1"/>
    <xf numFmtId="173" fontId="8" fillId="0" borderId="0" xfId="0" applyNumberFormat="1" applyFont="1"/>
    <xf numFmtId="173" fontId="7" fillId="0" borderId="0" xfId="0" applyNumberFormat="1" applyFont="1"/>
    <xf numFmtId="166" fontId="0" fillId="0" borderId="1" xfId="0" applyNumberFormat="1" applyBorder="1"/>
    <xf numFmtId="166" fontId="0" fillId="0" borderId="2" xfId="0" applyNumberFormat="1" applyBorder="1"/>
    <xf numFmtId="174" fontId="2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174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74" fontId="0" fillId="0" borderId="1" xfId="0" applyNumberFormat="1" applyBorder="1"/>
    <xf numFmtId="38" fontId="4" fillId="0" borderId="1" xfId="0" applyNumberFormat="1" applyFont="1" applyBorder="1" applyProtection="1"/>
    <xf numFmtId="38" fontId="4" fillId="0" borderId="1" xfId="0" applyNumberFormat="1" applyFont="1" applyBorder="1"/>
    <xf numFmtId="166" fontId="0" fillId="0" borderId="0" xfId="0" applyNumberFormat="1" applyBorder="1"/>
    <xf numFmtId="3" fontId="0" fillId="0" borderId="0" xfId="0" applyNumberFormat="1" applyBorder="1"/>
    <xf numFmtId="174" fontId="0" fillId="0" borderId="0" xfId="0" applyNumberFormat="1" applyBorder="1"/>
    <xf numFmtId="38" fontId="4" fillId="0" borderId="0" xfId="0" applyNumberFormat="1" applyFont="1" applyBorder="1"/>
    <xf numFmtId="38" fontId="4" fillId="0" borderId="0" xfId="0" applyNumberFormat="1" applyFont="1" applyBorder="1" applyProtection="1"/>
    <xf numFmtId="0" fontId="2" fillId="0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3" fontId="0" fillId="2" borderId="0" xfId="0" applyNumberFormat="1" applyFill="1"/>
    <xf numFmtId="174" fontId="0" fillId="2" borderId="0" xfId="0" applyNumberFormat="1" applyFill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right"/>
    </xf>
    <xf numFmtId="166" fontId="0" fillId="2" borderId="0" xfId="0" applyNumberFormat="1" applyFill="1" applyBorder="1"/>
    <xf numFmtId="3" fontId="0" fillId="2" borderId="0" xfId="0" applyNumberFormat="1" applyFill="1" applyBorder="1"/>
    <xf numFmtId="174" fontId="0" fillId="2" borderId="0" xfId="0" applyNumberFormat="1" applyFill="1" applyBorder="1"/>
    <xf numFmtId="0" fontId="9" fillId="0" borderId="0" xfId="0" applyFont="1"/>
    <xf numFmtId="0" fontId="1" fillId="0" borderId="0" xfId="0" applyFont="1"/>
    <xf numFmtId="0" fontId="2" fillId="0" borderId="0" xfId="0" applyFont="1" applyBorder="1" applyAlignment="1">
      <alignment horizontal="right"/>
    </xf>
    <xf numFmtId="164" fontId="0" fillId="2" borderId="0" xfId="0" applyNumberFormat="1" applyFill="1"/>
    <xf numFmtId="1" fontId="0" fillId="2" borderId="0" xfId="0" applyNumberFormat="1" applyFill="1"/>
    <xf numFmtId="0" fontId="4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right" wrapText="1"/>
    </xf>
    <xf numFmtId="166" fontId="2" fillId="2" borderId="0" xfId="0" applyNumberFormat="1" applyFont="1" applyFill="1" applyAlignment="1">
      <alignment horizontal="right" wrapText="1"/>
    </xf>
    <xf numFmtId="172" fontId="2" fillId="2" borderId="0" xfId="0" applyNumberFormat="1" applyFont="1" applyFill="1" applyAlignment="1">
      <alignment horizontal="right" wrapText="1"/>
    </xf>
    <xf numFmtId="172" fontId="0" fillId="2" borderId="0" xfId="0" applyNumberFormat="1" applyFill="1"/>
    <xf numFmtId="166" fontId="4" fillId="2" borderId="0" xfId="0" applyNumberFormat="1" applyFont="1" applyFill="1"/>
    <xf numFmtId="171" fontId="4" fillId="2" borderId="0" xfId="0" applyNumberFormat="1" applyFont="1" applyFill="1"/>
    <xf numFmtId="9" fontId="2" fillId="2" borderId="0" xfId="0" applyNumberFormat="1" applyFont="1" applyFill="1" applyAlignment="1">
      <alignment horizontal="right" wrapText="1"/>
    </xf>
    <xf numFmtId="9" fontId="0" fillId="2" borderId="0" xfId="0" applyNumberFormat="1" applyFill="1"/>
    <xf numFmtId="171" fontId="0" fillId="2" borderId="0" xfId="0" applyNumberForma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 wrapText="1"/>
    </xf>
    <xf numFmtId="2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2" fontId="0" fillId="2" borderId="0" xfId="0" applyNumberFormat="1" applyFill="1"/>
    <xf numFmtId="164" fontId="2" fillId="0" borderId="0" xfId="0" applyNumberFormat="1" applyFont="1"/>
    <xf numFmtId="166" fontId="0" fillId="0" borderId="0" xfId="0" applyNumberForma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7"/>
  <sheetViews>
    <sheetView topLeftCell="A150" zoomScaleNormal="100" workbookViewId="0">
      <selection activeCell="A20" sqref="A20"/>
    </sheetView>
  </sheetViews>
  <sheetFormatPr defaultRowHeight="12.75"/>
  <cols>
    <col min="1" max="1" width="56.7109375" bestFit="1" customWidth="1"/>
    <col min="2" max="2" width="13.42578125" customWidth="1"/>
    <col min="3" max="3" width="13.28515625" customWidth="1"/>
    <col min="4" max="4" width="10.42578125" bestFit="1" customWidth="1"/>
    <col min="5" max="5" width="14" bestFit="1" customWidth="1"/>
    <col min="6" max="6" width="13.42578125" style="51" bestFit="1" customWidth="1"/>
    <col min="7" max="7" width="10.28515625" bestFit="1" customWidth="1"/>
    <col min="8" max="8" width="11.28515625" bestFit="1" customWidth="1"/>
  </cols>
  <sheetData>
    <row r="1" spans="1:8" ht="13.5" customHeight="1">
      <c r="B1" s="24" t="s">
        <v>445</v>
      </c>
      <c r="C1" s="44" t="s">
        <v>446</v>
      </c>
      <c r="D1" s="45" t="s">
        <v>447</v>
      </c>
      <c r="E1" s="24" t="s">
        <v>448</v>
      </c>
      <c r="F1" s="44" t="s">
        <v>446</v>
      </c>
      <c r="G1" s="45" t="s">
        <v>448</v>
      </c>
      <c r="H1" s="45" t="s">
        <v>449</v>
      </c>
    </row>
    <row r="2" spans="1:8">
      <c r="A2" s="1" t="s">
        <v>437</v>
      </c>
      <c r="B2" s="24"/>
      <c r="C2" s="44" t="s">
        <v>445</v>
      </c>
      <c r="D2" s="45" t="s">
        <v>450</v>
      </c>
      <c r="E2" s="24"/>
      <c r="F2" s="44" t="s">
        <v>448</v>
      </c>
      <c r="G2" s="45" t="s">
        <v>450</v>
      </c>
      <c r="H2" s="45" t="s">
        <v>450</v>
      </c>
    </row>
    <row r="4" spans="1:8" ht="13.5" thickBot="1">
      <c r="A4" s="46" t="s">
        <v>451</v>
      </c>
      <c r="B4" s="25" t="s">
        <v>452</v>
      </c>
      <c r="D4" s="9">
        <v>68131</v>
      </c>
      <c r="H4" s="53">
        <f>D4</f>
        <v>68131</v>
      </c>
    </row>
    <row r="5" spans="1:8" ht="14.25" thickTop="1" thickBot="1">
      <c r="A5" s="47" t="s">
        <v>454</v>
      </c>
      <c r="B5" s="25" t="s">
        <v>455</v>
      </c>
      <c r="D5" s="9">
        <v>280000</v>
      </c>
      <c r="E5" t="s">
        <v>678</v>
      </c>
      <c r="F5" s="51">
        <v>2.75</v>
      </c>
      <c r="G5" s="9">
        <v>194400</v>
      </c>
      <c r="H5" s="54">
        <f>D5+G5:G8</f>
        <v>474400</v>
      </c>
    </row>
    <row r="6" spans="1:8" ht="13.5" thickTop="1">
      <c r="B6" s="25"/>
      <c r="E6" t="s">
        <v>679</v>
      </c>
      <c r="G6" s="9">
        <v>10800</v>
      </c>
    </row>
    <row r="7" spans="1:8">
      <c r="B7" s="25"/>
      <c r="E7" t="s">
        <v>680</v>
      </c>
      <c r="G7" s="9">
        <v>16000</v>
      </c>
    </row>
    <row r="8" spans="1:8">
      <c r="B8" s="25"/>
      <c r="E8" t="s">
        <v>681</v>
      </c>
      <c r="G8" s="9">
        <v>17000</v>
      </c>
    </row>
    <row r="9" spans="1:8" ht="13.5" thickBot="1">
      <c r="A9" s="46" t="s">
        <v>392</v>
      </c>
      <c r="B9" s="25" t="s">
        <v>456</v>
      </c>
      <c r="D9" s="9">
        <v>190500</v>
      </c>
      <c r="E9" t="s">
        <v>555</v>
      </c>
      <c r="F9" s="51">
        <v>3</v>
      </c>
      <c r="G9" s="9">
        <v>242277</v>
      </c>
      <c r="H9" s="53">
        <f>D9+G9</f>
        <v>432777</v>
      </c>
    </row>
    <row r="10" spans="1:8" ht="14.25" thickTop="1" thickBot="1">
      <c r="A10" s="47" t="s">
        <v>457</v>
      </c>
      <c r="B10" s="25" t="s">
        <v>458</v>
      </c>
      <c r="D10" s="9">
        <v>65500</v>
      </c>
      <c r="E10" t="s">
        <v>556</v>
      </c>
      <c r="G10" s="9">
        <v>1800</v>
      </c>
      <c r="H10" s="54">
        <f>D10+G10+G11+G12</f>
        <v>70800</v>
      </c>
    </row>
    <row r="11" spans="1:8" ht="13.5" thickTop="1">
      <c r="A11" s="1"/>
      <c r="B11" s="25"/>
      <c r="E11" t="s">
        <v>557</v>
      </c>
      <c r="G11" s="9">
        <v>900</v>
      </c>
    </row>
    <row r="12" spans="1:8">
      <c r="A12" s="1"/>
      <c r="B12" s="25"/>
      <c r="E12" t="s">
        <v>558</v>
      </c>
      <c r="G12" s="9">
        <v>2600</v>
      </c>
    </row>
    <row r="13" spans="1:8" ht="13.5" thickBot="1">
      <c r="A13" s="46" t="s">
        <v>459</v>
      </c>
      <c r="B13" s="25" t="s">
        <v>460</v>
      </c>
      <c r="D13" s="9">
        <v>1051327</v>
      </c>
      <c r="E13" t="s">
        <v>559</v>
      </c>
      <c r="G13" s="9">
        <v>1310</v>
      </c>
      <c r="H13" s="53">
        <f>D13+D20+D24+D26+G13:G29</f>
        <v>1479338</v>
      </c>
    </row>
    <row r="14" spans="1:8" ht="13.5" thickTop="1">
      <c r="A14" s="48"/>
      <c r="B14" s="25"/>
      <c r="E14" t="s">
        <v>560</v>
      </c>
      <c r="G14" s="9">
        <v>1310</v>
      </c>
    </row>
    <row r="15" spans="1:8">
      <c r="A15" s="48"/>
      <c r="B15" s="25"/>
      <c r="E15" t="s">
        <v>561</v>
      </c>
      <c r="G15" s="9">
        <v>10471</v>
      </c>
    </row>
    <row r="16" spans="1:8">
      <c r="A16" s="1"/>
      <c r="B16" s="25"/>
      <c r="E16" t="s">
        <v>562</v>
      </c>
      <c r="G16" s="9">
        <v>1500</v>
      </c>
    </row>
    <row r="17" spans="1:8">
      <c r="A17" s="1"/>
      <c r="B17" s="25"/>
      <c r="E17" t="s">
        <v>563</v>
      </c>
      <c r="G17" s="9">
        <v>500</v>
      </c>
    </row>
    <row r="18" spans="1:8">
      <c r="A18" s="1"/>
      <c r="B18" s="25"/>
      <c r="E18" t="s">
        <v>564</v>
      </c>
      <c r="G18" s="9">
        <v>4000</v>
      </c>
    </row>
    <row r="19" spans="1:8">
      <c r="A19" s="1"/>
      <c r="E19" t="s">
        <v>565</v>
      </c>
      <c r="G19" s="9">
        <v>7330</v>
      </c>
    </row>
    <row r="20" spans="1:8">
      <c r="A20" s="1"/>
      <c r="B20" s="25" t="s">
        <v>461</v>
      </c>
      <c r="D20" s="9">
        <v>162858</v>
      </c>
      <c r="E20" t="s">
        <v>566</v>
      </c>
      <c r="G20" s="9">
        <v>8580</v>
      </c>
    </row>
    <row r="21" spans="1:8">
      <c r="A21" s="1"/>
      <c r="B21" s="25"/>
      <c r="E21" t="s">
        <v>567</v>
      </c>
      <c r="G21" s="9">
        <v>5500</v>
      </c>
    </row>
    <row r="22" spans="1:8">
      <c r="A22" s="1"/>
      <c r="B22" s="25"/>
      <c r="E22" t="s">
        <v>568</v>
      </c>
      <c r="G22" s="9">
        <v>2399</v>
      </c>
    </row>
    <row r="23" spans="1:8">
      <c r="A23" s="1"/>
      <c r="E23" t="s">
        <v>569</v>
      </c>
      <c r="G23" s="9">
        <v>500</v>
      </c>
    </row>
    <row r="24" spans="1:8">
      <c r="A24" s="1"/>
      <c r="B24" s="25" t="s">
        <v>462</v>
      </c>
      <c r="D24" s="9">
        <v>133121</v>
      </c>
      <c r="E24" t="s">
        <v>571</v>
      </c>
      <c r="G24" s="9">
        <v>10300</v>
      </c>
    </row>
    <row r="25" spans="1:8">
      <c r="A25" s="1"/>
      <c r="B25" s="25"/>
      <c r="E25" t="s">
        <v>570</v>
      </c>
      <c r="G25" s="9">
        <v>27560</v>
      </c>
    </row>
    <row r="26" spans="1:8">
      <c r="A26" s="1"/>
      <c r="B26" s="25" t="s">
        <v>463</v>
      </c>
      <c r="D26" s="9">
        <v>130722</v>
      </c>
      <c r="E26" t="s">
        <v>572</v>
      </c>
      <c r="G26" s="9">
        <v>500</v>
      </c>
    </row>
    <row r="27" spans="1:8">
      <c r="A27" s="1"/>
      <c r="B27" s="25"/>
      <c r="E27" t="s">
        <v>573</v>
      </c>
      <c r="G27" s="9">
        <v>100</v>
      </c>
    </row>
    <row r="28" spans="1:8">
      <c r="A28" s="1"/>
      <c r="B28" s="25"/>
      <c r="E28" t="s">
        <v>574</v>
      </c>
      <c r="G28" s="9">
        <v>5000</v>
      </c>
    </row>
    <row r="29" spans="1:8">
      <c r="A29" s="1"/>
      <c r="B29" s="25"/>
      <c r="E29" t="s">
        <v>575</v>
      </c>
      <c r="G29" s="9">
        <v>6000</v>
      </c>
    </row>
    <row r="30" spans="1:8" ht="13.5" thickBot="1">
      <c r="A30" s="46" t="s">
        <v>464</v>
      </c>
      <c r="B30" s="25" t="s">
        <v>465</v>
      </c>
      <c r="D30" s="9">
        <v>307286</v>
      </c>
      <c r="E30" t="s">
        <v>576</v>
      </c>
      <c r="G30" s="9">
        <v>216089</v>
      </c>
      <c r="H30" s="53">
        <f>D30+G30</f>
        <v>523375</v>
      </c>
    </row>
    <row r="31" spans="1:8" ht="14.25" thickTop="1" thickBot="1">
      <c r="A31" s="47" t="s">
        <v>289</v>
      </c>
      <c r="B31" s="25" t="s">
        <v>466</v>
      </c>
      <c r="D31" s="9">
        <v>82800</v>
      </c>
      <c r="E31" t="s">
        <v>577</v>
      </c>
      <c r="F31" s="51">
        <v>2.67</v>
      </c>
      <c r="G31" s="9">
        <v>6500</v>
      </c>
      <c r="H31" s="54">
        <f>D31+D35+G31:G35</f>
        <v>130700</v>
      </c>
    </row>
    <row r="32" spans="1:8" ht="13.5" thickTop="1">
      <c r="A32" s="1"/>
      <c r="B32" s="25"/>
      <c r="E32" t="s">
        <v>578</v>
      </c>
      <c r="F32" s="51">
        <v>2.5</v>
      </c>
      <c r="G32" s="9">
        <v>41000</v>
      </c>
    </row>
    <row r="33" spans="1:8">
      <c r="A33" s="1"/>
      <c r="B33" s="25"/>
      <c r="E33" t="s">
        <v>579</v>
      </c>
      <c r="G33" s="9">
        <v>28000</v>
      </c>
    </row>
    <row r="34" spans="1:8">
      <c r="A34" s="1"/>
      <c r="B34" s="25"/>
      <c r="E34" t="s">
        <v>581</v>
      </c>
      <c r="G34" s="9">
        <v>4000</v>
      </c>
    </row>
    <row r="35" spans="1:8">
      <c r="A35" s="1"/>
      <c r="B35" s="25" t="s">
        <v>467</v>
      </c>
      <c r="D35" s="9">
        <v>41400</v>
      </c>
      <c r="E35" t="s">
        <v>580</v>
      </c>
      <c r="G35" s="9">
        <v>3000</v>
      </c>
    </row>
    <row r="36" spans="1:8" ht="13.5" thickBot="1">
      <c r="A36" s="46" t="s">
        <v>468</v>
      </c>
      <c r="B36" s="25" t="s">
        <v>469</v>
      </c>
      <c r="C36" s="52">
        <v>1</v>
      </c>
      <c r="D36" s="9">
        <v>75000</v>
      </c>
      <c r="E36" t="s">
        <v>583</v>
      </c>
      <c r="G36" s="9">
        <v>85602</v>
      </c>
      <c r="H36" s="53">
        <f>D36+D39+D40+G36:G41</f>
        <v>394602</v>
      </c>
    </row>
    <row r="37" spans="1:8" ht="13.5" thickTop="1">
      <c r="A37" s="1"/>
      <c r="B37" s="25"/>
      <c r="E37" t="s">
        <v>584</v>
      </c>
      <c r="G37" s="9">
        <v>33129</v>
      </c>
    </row>
    <row r="38" spans="1:8">
      <c r="A38" s="1"/>
      <c r="B38" s="25"/>
      <c r="E38" t="s">
        <v>585</v>
      </c>
      <c r="G38" s="9">
        <v>20780</v>
      </c>
    </row>
    <row r="39" spans="1:8">
      <c r="A39" s="1"/>
      <c r="B39" s="25" t="s">
        <v>470</v>
      </c>
      <c r="C39" s="52">
        <v>1</v>
      </c>
      <c r="D39" s="9">
        <v>69000</v>
      </c>
      <c r="E39" t="s">
        <v>393</v>
      </c>
      <c r="G39" s="9">
        <v>4620</v>
      </c>
    </row>
    <row r="40" spans="1:8">
      <c r="A40" s="1"/>
      <c r="B40" s="25" t="s">
        <v>471</v>
      </c>
      <c r="C40" s="52">
        <v>1.25</v>
      </c>
      <c r="D40" s="9">
        <v>165000</v>
      </c>
      <c r="E40" t="s">
        <v>471</v>
      </c>
      <c r="G40" s="9">
        <v>6000</v>
      </c>
    </row>
    <row r="41" spans="1:8">
      <c r="A41" s="1"/>
      <c r="B41" s="25"/>
      <c r="E41" t="s">
        <v>582</v>
      </c>
      <c r="G41" s="9">
        <v>2500</v>
      </c>
    </row>
    <row r="42" spans="1:8" ht="13.5" thickBot="1">
      <c r="A42" s="46" t="s">
        <v>472</v>
      </c>
      <c r="B42" s="25" t="s">
        <v>473</v>
      </c>
      <c r="D42" s="9">
        <v>100000</v>
      </c>
      <c r="E42" t="s">
        <v>587</v>
      </c>
      <c r="G42" s="9">
        <v>7503</v>
      </c>
      <c r="H42" s="53">
        <f>D42+D46+G42:G47</f>
        <v>209503</v>
      </c>
    </row>
    <row r="43" spans="1:8" ht="13.5" thickTop="1">
      <c r="A43" s="1"/>
      <c r="B43" s="25"/>
      <c r="E43" t="s">
        <v>505</v>
      </c>
      <c r="G43" s="9">
        <v>41875</v>
      </c>
    </row>
    <row r="44" spans="1:8">
      <c r="A44" s="1"/>
      <c r="B44" s="25"/>
      <c r="E44" t="s">
        <v>590</v>
      </c>
      <c r="G44" s="9">
        <v>6911</v>
      </c>
    </row>
    <row r="45" spans="1:8">
      <c r="A45" s="1"/>
      <c r="B45" s="25"/>
      <c r="E45" t="s">
        <v>589</v>
      </c>
      <c r="G45" s="9">
        <v>3025</v>
      </c>
    </row>
    <row r="46" spans="1:8">
      <c r="A46" s="1"/>
      <c r="B46" s="25" t="s">
        <v>474</v>
      </c>
      <c r="D46" s="9">
        <v>102000</v>
      </c>
      <c r="E46" t="s">
        <v>586</v>
      </c>
      <c r="G46" s="9">
        <v>41500</v>
      </c>
    </row>
    <row r="47" spans="1:8">
      <c r="A47" s="1"/>
      <c r="B47" s="25"/>
      <c r="E47" t="s">
        <v>588</v>
      </c>
      <c r="G47" s="9">
        <v>17200</v>
      </c>
    </row>
    <row r="48" spans="1:8" ht="13.5" thickBot="1">
      <c r="A48" s="46" t="s">
        <v>179</v>
      </c>
      <c r="B48" s="25" t="s">
        <v>475</v>
      </c>
      <c r="D48" s="9">
        <v>85000</v>
      </c>
      <c r="E48" t="s">
        <v>475</v>
      </c>
      <c r="G48" s="9">
        <v>129310</v>
      </c>
      <c r="H48" s="53">
        <f>D48+G48</f>
        <v>214310</v>
      </c>
    </row>
    <row r="49" spans="1:8" ht="14.25" thickTop="1" thickBot="1">
      <c r="A49" s="47" t="s">
        <v>292</v>
      </c>
      <c r="B49" s="25" t="s">
        <v>476</v>
      </c>
      <c r="D49" s="9">
        <v>1132158</v>
      </c>
      <c r="E49" t="s">
        <v>595</v>
      </c>
      <c r="G49" s="9">
        <v>84821</v>
      </c>
      <c r="H49" s="54">
        <f>D49+D54+D55+D59+D61+G49:G61</f>
        <v>2276336</v>
      </c>
    </row>
    <row r="50" spans="1:8" ht="13.5" thickTop="1">
      <c r="A50" s="1"/>
      <c r="B50" s="25"/>
      <c r="E50" t="s">
        <v>596</v>
      </c>
      <c r="G50" s="9">
        <v>84975</v>
      </c>
    </row>
    <row r="51" spans="1:8">
      <c r="A51" s="1"/>
      <c r="B51" s="25"/>
      <c r="E51" t="s">
        <v>597</v>
      </c>
      <c r="G51" s="9">
        <v>155638</v>
      </c>
    </row>
    <row r="52" spans="1:8">
      <c r="A52" s="1"/>
      <c r="B52" s="25"/>
      <c r="E52" t="s">
        <v>601</v>
      </c>
      <c r="F52" s="51">
        <v>0.75</v>
      </c>
      <c r="G52" s="9">
        <v>255250</v>
      </c>
    </row>
    <row r="53" spans="1:8">
      <c r="A53" s="1"/>
      <c r="B53" s="25"/>
      <c r="E53" t="s">
        <v>602</v>
      </c>
      <c r="G53" s="9">
        <v>500</v>
      </c>
    </row>
    <row r="54" spans="1:8">
      <c r="A54" s="1"/>
      <c r="B54" s="25" t="s">
        <v>477</v>
      </c>
      <c r="D54" s="9">
        <v>315127</v>
      </c>
      <c r="E54" t="s">
        <v>598</v>
      </c>
      <c r="G54" s="9">
        <v>155638</v>
      </c>
    </row>
    <row r="55" spans="1:8">
      <c r="A55" s="1"/>
      <c r="B55" s="25" t="s">
        <v>478</v>
      </c>
      <c r="D55" s="9">
        <v>305448</v>
      </c>
      <c r="E55" t="s">
        <v>591</v>
      </c>
      <c r="G55" s="9">
        <v>180000</v>
      </c>
    </row>
    <row r="56" spans="1:8">
      <c r="A56" s="1"/>
      <c r="B56" s="25"/>
      <c r="E56" t="s">
        <v>593</v>
      </c>
      <c r="G56" s="9">
        <v>5606</v>
      </c>
    </row>
    <row r="57" spans="1:8">
      <c r="A57" s="1"/>
      <c r="B57" s="25"/>
      <c r="E57" t="s">
        <v>594</v>
      </c>
      <c r="G57" s="9">
        <v>1000</v>
      </c>
    </row>
    <row r="58" spans="1:8">
      <c r="A58" s="1"/>
      <c r="B58" s="25"/>
      <c r="E58" t="s">
        <v>599</v>
      </c>
      <c r="G58" s="9">
        <v>9000</v>
      </c>
    </row>
    <row r="59" spans="1:8">
      <c r="A59" s="1"/>
      <c r="B59" s="25" t="s">
        <v>479</v>
      </c>
      <c r="D59" s="9">
        <v>157500</v>
      </c>
      <c r="E59" t="s">
        <v>592</v>
      </c>
      <c r="G59" s="9">
        <v>9529</v>
      </c>
    </row>
    <row r="60" spans="1:8">
      <c r="A60" s="1"/>
      <c r="B60" s="25"/>
      <c r="E60" t="s">
        <v>600</v>
      </c>
      <c r="G60" s="9">
        <v>85701</v>
      </c>
    </row>
    <row r="61" spans="1:8">
      <c r="A61" s="1"/>
      <c r="B61" s="25" t="s">
        <v>480</v>
      </c>
      <c r="D61" s="9">
        <v>281282</v>
      </c>
      <c r="E61" t="s">
        <v>480</v>
      </c>
      <c r="G61" s="9">
        <v>34800</v>
      </c>
    </row>
    <row r="62" spans="1:8" ht="13.5" thickBot="1">
      <c r="A62" s="46" t="s">
        <v>481</v>
      </c>
      <c r="B62" s="25" t="s">
        <v>482</v>
      </c>
      <c r="D62" s="9">
        <v>171935</v>
      </c>
      <c r="E62" t="s">
        <v>603</v>
      </c>
      <c r="G62" s="9">
        <v>171935</v>
      </c>
      <c r="H62" s="53">
        <f>D62+G62</f>
        <v>343870</v>
      </c>
    </row>
    <row r="63" spans="1:8" ht="14.25" thickTop="1" thickBot="1">
      <c r="A63" s="47" t="s">
        <v>483</v>
      </c>
      <c r="B63" s="25" t="s">
        <v>484</v>
      </c>
      <c r="C63" s="52">
        <v>2.57</v>
      </c>
      <c r="D63" s="9">
        <v>732345</v>
      </c>
      <c r="E63" t="s">
        <v>604</v>
      </c>
      <c r="F63" s="51">
        <v>2.67</v>
      </c>
      <c r="G63" s="9">
        <v>162002</v>
      </c>
      <c r="H63" s="54">
        <f>D63+D64+G63:G64</f>
        <v>975647</v>
      </c>
    </row>
    <row r="64" spans="1:8" ht="13.5" thickTop="1">
      <c r="A64" s="1"/>
      <c r="B64" s="25"/>
      <c r="D64" s="9">
        <v>81300</v>
      </c>
      <c r="E64" t="s">
        <v>605</v>
      </c>
      <c r="F64" s="51">
        <v>2.5</v>
      </c>
      <c r="G64" s="9">
        <v>98718</v>
      </c>
    </row>
    <row r="65" spans="1:8" ht="13.5" thickBot="1">
      <c r="A65" s="46" t="s">
        <v>190</v>
      </c>
      <c r="B65" s="25" t="s">
        <v>485</v>
      </c>
      <c r="D65" s="9">
        <v>47250</v>
      </c>
      <c r="E65" t="s">
        <v>606</v>
      </c>
      <c r="G65" s="9">
        <v>30500</v>
      </c>
      <c r="H65" s="53">
        <f>D65+G65</f>
        <v>77750</v>
      </c>
    </row>
    <row r="66" spans="1:8" ht="14.25" thickTop="1" thickBot="1">
      <c r="A66" s="47" t="s">
        <v>295</v>
      </c>
      <c r="B66" s="25" t="s">
        <v>486</v>
      </c>
      <c r="D66" s="9">
        <v>846550</v>
      </c>
      <c r="E66" t="s">
        <v>607</v>
      </c>
      <c r="G66" s="9">
        <v>335602</v>
      </c>
      <c r="H66" s="54">
        <f>D66+G66:G69</f>
        <v>1182152</v>
      </c>
    </row>
    <row r="67" spans="1:8" ht="13.5" thickTop="1">
      <c r="A67" s="1"/>
      <c r="B67" s="25"/>
      <c r="E67" t="s">
        <v>608</v>
      </c>
      <c r="G67" s="9">
        <v>650000</v>
      </c>
    </row>
    <row r="68" spans="1:8">
      <c r="A68" s="1"/>
      <c r="B68" s="25"/>
      <c r="E68" t="s">
        <v>609</v>
      </c>
      <c r="G68" s="9">
        <v>24000</v>
      </c>
    </row>
    <row r="69" spans="1:8">
      <c r="A69" s="1"/>
      <c r="B69" s="25"/>
      <c r="E69" t="s">
        <v>610</v>
      </c>
      <c r="G69" s="9">
        <v>70000</v>
      </c>
    </row>
    <row r="70" spans="1:8" ht="13.5" thickBot="1">
      <c r="A70" s="46" t="s">
        <v>296</v>
      </c>
      <c r="B70" s="49" t="s">
        <v>487</v>
      </c>
      <c r="D70" s="9">
        <v>40000</v>
      </c>
      <c r="E70" t="s">
        <v>611</v>
      </c>
      <c r="G70" s="9">
        <v>15500</v>
      </c>
      <c r="H70" s="53">
        <f>D70+G70:G71</f>
        <v>55500</v>
      </c>
    </row>
    <row r="71" spans="1:8" ht="13.5" thickTop="1">
      <c r="A71" s="1"/>
      <c r="B71" s="25"/>
      <c r="E71" t="s">
        <v>612</v>
      </c>
      <c r="G71" s="9">
        <v>2000</v>
      </c>
    </row>
    <row r="72" spans="1:8" ht="13.5" thickBot="1">
      <c r="A72" s="46" t="s">
        <v>297</v>
      </c>
      <c r="B72" s="25" t="s">
        <v>488</v>
      </c>
      <c r="C72" s="52">
        <v>1.0069999999999999</v>
      </c>
      <c r="D72" s="9">
        <v>1555744</v>
      </c>
      <c r="E72" t="s">
        <v>491</v>
      </c>
      <c r="F72" s="51">
        <v>1.28</v>
      </c>
      <c r="G72" s="9">
        <v>1372679</v>
      </c>
      <c r="H72" s="53">
        <f>D72+G72:G73</f>
        <v>2928423</v>
      </c>
    </row>
    <row r="73" spans="1:8" ht="13.5" thickTop="1">
      <c r="A73" s="1"/>
      <c r="B73" s="25"/>
      <c r="E73" t="s">
        <v>682</v>
      </c>
      <c r="G73" s="9">
        <v>27000</v>
      </c>
    </row>
    <row r="74" spans="1:8" ht="13.5" thickBot="1">
      <c r="A74" s="46" t="s">
        <v>489</v>
      </c>
      <c r="B74" s="25" t="s">
        <v>490</v>
      </c>
      <c r="D74" s="9">
        <v>95300</v>
      </c>
      <c r="H74" s="53">
        <f>D74+D75+G76+G75+G77+G78</f>
        <v>2941336</v>
      </c>
    </row>
    <row r="75" spans="1:8" ht="13.5" thickTop="1">
      <c r="A75" s="1"/>
      <c r="B75" s="25" t="s">
        <v>491</v>
      </c>
      <c r="C75" s="52">
        <v>2</v>
      </c>
      <c r="D75" s="9">
        <v>2274989</v>
      </c>
      <c r="E75" t="s">
        <v>613</v>
      </c>
      <c r="F75" s="51">
        <v>1</v>
      </c>
      <c r="G75" s="9">
        <v>127156</v>
      </c>
    </row>
    <row r="76" spans="1:8">
      <c r="A76" s="1"/>
      <c r="B76" s="25"/>
      <c r="E76" t="s">
        <v>614</v>
      </c>
      <c r="F76" s="51">
        <v>1.23</v>
      </c>
      <c r="G76" s="9">
        <v>206184</v>
      </c>
    </row>
    <row r="77" spans="1:8">
      <c r="A77" s="1"/>
      <c r="B77" s="25"/>
      <c r="E77" t="s">
        <v>615</v>
      </c>
      <c r="F77" s="51">
        <v>1</v>
      </c>
      <c r="G77" s="9">
        <v>102707</v>
      </c>
    </row>
    <row r="78" spans="1:8">
      <c r="A78" s="1"/>
      <c r="B78" s="25"/>
      <c r="E78" t="s">
        <v>616</v>
      </c>
      <c r="F78" s="51">
        <v>1.27</v>
      </c>
      <c r="G78" s="9">
        <v>135000</v>
      </c>
    </row>
    <row r="79" spans="1:8" ht="13.5" thickBot="1">
      <c r="A79" s="46" t="s">
        <v>492</v>
      </c>
      <c r="B79" s="25" t="s">
        <v>493</v>
      </c>
      <c r="D79" s="9">
        <v>32834</v>
      </c>
      <c r="E79" t="s">
        <v>618</v>
      </c>
      <c r="G79" s="9">
        <v>6000</v>
      </c>
      <c r="H79" s="53">
        <f>D79+D81+G79:G83</f>
        <v>108004</v>
      </c>
    </row>
    <row r="80" spans="1:8" ht="13.5" thickTop="1">
      <c r="A80" s="1"/>
      <c r="B80" s="25"/>
      <c r="E80" t="s">
        <v>619</v>
      </c>
      <c r="G80" s="9">
        <v>400</v>
      </c>
    </row>
    <row r="81" spans="1:8">
      <c r="A81" s="1"/>
      <c r="B81" s="25" t="s">
        <v>494</v>
      </c>
      <c r="D81" s="9">
        <v>69170</v>
      </c>
      <c r="E81" t="s">
        <v>617</v>
      </c>
      <c r="G81" s="9">
        <v>1750</v>
      </c>
    </row>
    <row r="82" spans="1:8">
      <c r="A82" s="1"/>
      <c r="B82" s="25"/>
      <c r="E82" t="s">
        <v>494</v>
      </c>
      <c r="G82" s="9">
        <v>16500</v>
      </c>
    </row>
    <row r="83" spans="1:8">
      <c r="A83" s="1"/>
      <c r="B83" s="25"/>
      <c r="E83" t="s">
        <v>547</v>
      </c>
      <c r="G83" s="9">
        <v>8000</v>
      </c>
    </row>
    <row r="84" spans="1:8" ht="13.5" thickBot="1">
      <c r="A84" s="46" t="s">
        <v>301</v>
      </c>
      <c r="B84" s="25" t="s">
        <v>495</v>
      </c>
      <c r="D84" s="9">
        <v>486993</v>
      </c>
      <c r="H84" s="53">
        <v>486993</v>
      </c>
    </row>
    <row r="85" spans="1:8" ht="14.25" thickTop="1" thickBot="1">
      <c r="A85" s="46" t="s">
        <v>212</v>
      </c>
      <c r="B85" s="25" t="s">
        <v>496</v>
      </c>
      <c r="D85" s="9">
        <v>312000</v>
      </c>
      <c r="E85" t="s">
        <v>620</v>
      </c>
      <c r="G85" s="9">
        <v>8400</v>
      </c>
      <c r="H85" s="54">
        <f>D96+G86+G85</f>
        <v>139892</v>
      </c>
    </row>
    <row r="86" spans="1:8" ht="13.5" thickTop="1">
      <c r="A86" s="1"/>
      <c r="B86" s="25"/>
      <c r="E86" t="s">
        <v>621</v>
      </c>
      <c r="F86" s="51">
        <v>1</v>
      </c>
      <c r="G86" s="9">
        <v>131492</v>
      </c>
    </row>
    <row r="87" spans="1:8" ht="13.5" thickBot="1">
      <c r="A87" s="46" t="s">
        <v>302</v>
      </c>
      <c r="B87" s="25" t="s">
        <v>497</v>
      </c>
      <c r="D87" s="9">
        <v>396760</v>
      </c>
      <c r="E87" t="s">
        <v>622</v>
      </c>
      <c r="G87" s="9">
        <v>412000</v>
      </c>
      <c r="H87" s="53">
        <f>D87+D88+G87:G88</f>
        <v>893260</v>
      </c>
    </row>
    <row r="88" spans="1:8" ht="13.5" thickTop="1">
      <c r="A88" s="1"/>
      <c r="B88" s="25" t="s">
        <v>498</v>
      </c>
      <c r="D88" s="9">
        <v>84500</v>
      </c>
      <c r="E88" t="s">
        <v>623</v>
      </c>
      <c r="G88" s="9">
        <v>30000</v>
      </c>
    </row>
    <row r="89" spans="1:8" ht="13.5" thickBot="1">
      <c r="A89" s="46" t="s">
        <v>303</v>
      </c>
      <c r="B89" s="25" t="s">
        <v>499</v>
      </c>
      <c r="C89" s="52">
        <v>1</v>
      </c>
      <c r="D89" s="9">
        <v>195655</v>
      </c>
      <c r="E89" t="s">
        <v>624</v>
      </c>
      <c r="G89" s="9">
        <v>98000</v>
      </c>
      <c r="H89" s="53">
        <f>D89+D90+D91+G89+G91+G92</f>
        <v>480585</v>
      </c>
    </row>
    <row r="90" spans="1:8" ht="13.5" thickTop="1">
      <c r="A90" s="1"/>
      <c r="B90" s="25" t="s">
        <v>500</v>
      </c>
      <c r="D90" s="9">
        <v>110000</v>
      </c>
    </row>
    <row r="91" spans="1:8">
      <c r="B91" s="25" t="s">
        <v>501</v>
      </c>
      <c r="D91" s="9">
        <v>56000</v>
      </c>
      <c r="E91" t="s">
        <v>625</v>
      </c>
      <c r="G91" s="9">
        <v>1430</v>
      </c>
    </row>
    <row r="92" spans="1:8">
      <c r="B92" s="25"/>
      <c r="E92" t="s">
        <v>626</v>
      </c>
      <c r="G92" s="9">
        <v>19500</v>
      </c>
    </row>
    <row r="93" spans="1:8" ht="13.5" thickBot="1">
      <c r="A93" s="46" t="s">
        <v>502</v>
      </c>
      <c r="B93" s="25" t="s">
        <v>486</v>
      </c>
      <c r="E93" t="s">
        <v>627</v>
      </c>
      <c r="G93" s="9">
        <v>145036</v>
      </c>
      <c r="H93" s="53">
        <v>145036</v>
      </c>
    </row>
    <row r="94" spans="1:8" ht="14.25" thickTop="1" thickBot="1">
      <c r="A94" s="47" t="s">
        <v>305</v>
      </c>
      <c r="B94" s="25" t="s">
        <v>503</v>
      </c>
      <c r="D94" s="9">
        <v>1103516</v>
      </c>
      <c r="E94" t="s">
        <v>628</v>
      </c>
      <c r="G94" s="9">
        <v>85268</v>
      </c>
      <c r="H94" s="54">
        <f>D94+G94:G97</f>
        <v>1188784</v>
      </c>
    </row>
    <row r="95" spans="1:8" ht="13.5" thickTop="1">
      <c r="A95" s="1"/>
      <c r="B95" s="25"/>
      <c r="E95" t="s">
        <v>629</v>
      </c>
      <c r="G95" s="9">
        <v>4200</v>
      </c>
    </row>
    <row r="96" spans="1:8">
      <c r="A96" s="1"/>
      <c r="B96" s="25"/>
      <c r="E96" t="s">
        <v>503</v>
      </c>
      <c r="G96" s="9">
        <v>85000</v>
      </c>
    </row>
    <row r="97" spans="1:8">
      <c r="A97" s="1"/>
      <c r="B97" s="25"/>
      <c r="E97" t="s">
        <v>630</v>
      </c>
      <c r="G97" s="9">
        <v>102500</v>
      </c>
    </row>
    <row r="98" spans="1:8" ht="13.5" thickBot="1">
      <c r="A98" s="46" t="s">
        <v>504</v>
      </c>
      <c r="B98" s="25" t="s">
        <v>505</v>
      </c>
      <c r="D98" s="9">
        <v>37000</v>
      </c>
      <c r="E98" t="s">
        <v>683</v>
      </c>
      <c r="G98" s="9">
        <v>10000</v>
      </c>
      <c r="H98" s="53">
        <f>D98+G98</f>
        <v>47000</v>
      </c>
    </row>
    <row r="99" spans="1:8" ht="14.25" thickTop="1" thickBot="1">
      <c r="A99" s="47" t="s">
        <v>506</v>
      </c>
      <c r="B99" s="25" t="s">
        <v>507</v>
      </c>
      <c r="D99" s="9">
        <v>135165</v>
      </c>
      <c r="E99" t="s">
        <v>631</v>
      </c>
      <c r="G99" s="9">
        <v>10000</v>
      </c>
      <c r="H99" s="54">
        <f>D99+G99</f>
        <v>145165</v>
      </c>
    </row>
    <row r="100" spans="1:8" ht="14.25" thickTop="1" thickBot="1">
      <c r="A100" s="47" t="s">
        <v>222</v>
      </c>
      <c r="B100" s="25" t="s">
        <v>508</v>
      </c>
      <c r="C100" s="52">
        <v>1.92</v>
      </c>
      <c r="D100" s="9">
        <v>875609</v>
      </c>
      <c r="E100" t="s">
        <v>632</v>
      </c>
      <c r="G100" s="9">
        <v>5000</v>
      </c>
      <c r="H100" s="54">
        <f>D100+G100</f>
        <v>880609</v>
      </c>
    </row>
    <row r="101" spans="1:8" ht="14.25" thickTop="1" thickBot="1">
      <c r="A101" s="47" t="s">
        <v>509</v>
      </c>
      <c r="B101" s="25" t="s">
        <v>510</v>
      </c>
      <c r="C101" s="52">
        <v>1.8</v>
      </c>
      <c r="D101" s="9">
        <v>205291</v>
      </c>
      <c r="E101" t="s">
        <v>638</v>
      </c>
      <c r="F101" s="51">
        <v>3</v>
      </c>
      <c r="G101" s="9">
        <v>144760</v>
      </c>
      <c r="H101" s="54">
        <f>D101+D102+D108+D110+D113+G101:G113</f>
        <v>864769</v>
      </c>
    </row>
    <row r="102" spans="1:8" ht="13.5" thickTop="1">
      <c r="A102" s="1"/>
      <c r="B102" s="25" t="s">
        <v>511</v>
      </c>
      <c r="C102" s="52">
        <v>1.56</v>
      </c>
      <c r="D102" s="9">
        <v>127556</v>
      </c>
      <c r="E102" t="s">
        <v>635</v>
      </c>
      <c r="G102" s="9">
        <v>34655</v>
      </c>
    </row>
    <row r="103" spans="1:8">
      <c r="A103" s="1"/>
      <c r="B103" s="25"/>
      <c r="E103" t="s">
        <v>636</v>
      </c>
      <c r="G103" s="9">
        <v>13900</v>
      </c>
    </row>
    <row r="104" spans="1:8">
      <c r="A104" s="1"/>
      <c r="B104" s="25"/>
      <c r="E104" t="s">
        <v>639</v>
      </c>
      <c r="G104" s="9">
        <v>36754</v>
      </c>
    </row>
    <row r="105" spans="1:8">
      <c r="A105" s="1"/>
      <c r="B105" s="25"/>
      <c r="E105" t="s">
        <v>641</v>
      </c>
      <c r="G105" s="9">
        <v>20207</v>
      </c>
    </row>
    <row r="106" spans="1:8">
      <c r="A106" s="1"/>
      <c r="B106" s="25"/>
      <c r="E106" t="s">
        <v>642</v>
      </c>
      <c r="G106" s="9">
        <v>11369</v>
      </c>
    </row>
    <row r="107" spans="1:8">
      <c r="A107" s="1"/>
      <c r="B107" s="25"/>
      <c r="E107" t="s">
        <v>643</v>
      </c>
      <c r="G107" s="9">
        <v>12600</v>
      </c>
    </row>
    <row r="108" spans="1:8">
      <c r="A108" s="1"/>
      <c r="B108" s="25" t="s">
        <v>512</v>
      </c>
      <c r="D108" s="9">
        <v>145000</v>
      </c>
      <c r="E108" t="s">
        <v>633</v>
      </c>
      <c r="G108" s="9">
        <v>82500</v>
      </c>
    </row>
    <row r="109" spans="1:8">
      <c r="A109" s="1"/>
      <c r="B109" s="25"/>
      <c r="E109" t="s">
        <v>231</v>
      </c>
      <c r="G109" s="9">
        <v>31000</v>
      </c>
    </row>
    <row r="110" spans="1:8">
      <c r="A110" s="1"/>
      <c r="B110" s="25" t="s">
        <v>513</v>
      </c>
      <c r="C110" s="52">
        <v>2.1800000000000002</v>
      </c>
      <c r="D110" s="9">
        <v>116745</v>
      </c>
      <c r="E110" t="s">
        <v>634</v>
      </c>
      <c r="G110" s="9">
        <v>17923</v>
      </c>
    </row>
    <row r="111" spans="1:8">
      <c r="A111" s="1"/>
      <c r="B111" s="25"/>
      <c r="E111" t="s">
        <v>637</v>
      </c>
      <c r="G111" s="9">
        <v>11128</v>
      </c>
    </row>
    <row r="112" spans="1:8">
      <c r="A112" s="1"/>
      <c r="B112" s="25"/>
      <c r="E112" t="s">
        <v>644</v>
      </c>
      <c r="G112" s="9">
        <v>49089</v>
      </c>
    </row>
    <row r="113" spans="1:8">
      <c r="A113" s="1"/>
      <c r="B113" s="25" t="s">
        <v>514</v>
      </c>
      <c r="D113" s="9">
        <v>125417</v>
      </c>
      <c r="E113" t="s">
        <v>640</v>
      </c>
      <c r="G113" s="9">
        <v>78667</v>
      </c>
    </row>
    <row r="114" spans="1:8" ht="13.5" thickBot="1">
      <c r="A114" s="46" t="s">
        <v>307</v>
      </c>
      <c r="B114" s="25" t="s">
        <v>515</v>
      </c>
      <c r="E114" t="s">
        <v>645</v>
      </c>
      <c r="F114" s="51">
        <v>2.5750000000000002</v>
      </c>
      <c r="G114" s="9">
        <v>255000</v>
      </c>
      <c r="H114" s="53">
        <f>D115+G114</f>
        <v>327000</v>
      </c>
    </row>
    <row r="115" spans="1:8" ht="13.5" thickTop="1">
      <c r="A115" s="1"/>
      <c r="B115" s="25" t="s">
        <v>516</v>
      </c>
      <c r="D115" s="9">
        <v>72000</v>
      </c>
    </row>
    <row r="116" spans="1:8" ht="13.5" thickBot="1">
      <c r="A116" s="46" t="s">
        <v>235</v>
      </c>
      <c r="B116" s="25" t="s">
        <v>517</v>
      </c>
      <c r="D116" s="9">
        <v>220000</v>
      </c>
      <c r="E116" t="s">
        <v>646</v>
      </c>
      <c r="G116" s="9">
        <v>42878</v>
      </c>
      <c r="H116" s="53">
        <f>D116+G116</f>
        <v>262878</v>
      </c>
    </row>
    <row r="117" spans="1:8" ht="14.25" thickTop="1" thickBot="1">
      <c r="A117" s="47" t="s">
        <v>308</v>
      </c>
      <c r="B117" s="25" t="s">
        <v>518</v>
      </c>
      <c r="D117" s="9">
        <v>127542</v>
      </c>
      <c r="H117" s="54">
        <f>D117+D118+D119+D120+D121+G120</f>
        <v>461942</v>
      </c>
    </row>
    <row r="118" spans="1:8" ht="13.5" thickTop="1">
      <c r="A118" s="1"/>
      <c r="B118" s="25" t="s">
        <v>519</v>
      </c>
      <c r="D118" s="9">
        <v>90000</v>
      </c>
    </row>
    <row r="119" spans="1:8">
      <c r="A119" s="1"/>
      <c r="B119" s="25" t="s">
        <v>520</v>
      </c>
      <c r="D119" s="9">
        <v>126500</v>
      </c>
    </row>
    <row r="120" spans="1:8">
      <c r="A120" s="1"/>
      <c r="B120" s="25" t="s">
        <v>521</v>
      </c>
      <c r="D120" s="9">
        <v>95000</v>
      </c>
      <c r="E120" t="s">
        <v>521</v>
      </c>
      <c r="G120" s="9">
        <v>3400</v>
      </c>
    </row>
    <row r="121" spans="1:8">
      <c r="A121" s="1"/>
      <c r="B121" s="25" t="s">
        <v>497</v>
      </c>
      <c r="D121" s="9">
        <v>19500</v>
      </c>
      <c r="G121" s="9"/>
    </row>
    <row r="122" spans="1:8" ht="13.5" thickBot="1">
      <c r="A122" s="46" t="s">
        <v>309</v>
      </c>
      <c r="B122" s="25" t="s">
        <v>522</v>
      </c>
      <c r="C122" s="52">
        <v>1</v>
      </c>
      <c r="D122" s="9">
        <v>53864</v>
      </c>
      <c r="E122" t="s">
        <v>647</v>
      </c>
      <c r="F122" s="51">
        <v>1</v>
      </c>
      <c r="G122" s="9">
        <v>9820</v>
      </c>
      <c r="H122" s="53">
        <f>D122+G122</f>
        <v>63684</v>
      </c>
    </row>
    <row r="123" spans="1:8" ht="14.25" thickTop="1" thickBot="1">
      <c r="A123" s="47" t="s">
        <v>310</v>
      </c>
      <c r="B123" s="25" t="s">
        <v>523</v>
      </c>
      <c r="D123" s="9">
        <v>274600</v>
      </c>
      <c r="E123" t="s">
        <v>648</v>
      </c>
      <c r="F123" s="51">
        <v>2</v>
      </c>
      <c r="G123" s="9">
        <v>155827</v>
      </c>
      <c r="H123" s="53">
        <f>D123+G123:G124</f>
        <v>430427</v>
      </c>
    </row>
    <row r="124" spans="1:8" ht="13.5" thickTop="1">
      <c r="A124" s="1"/>
      <c r="B124" s="25"/>
      <c r="E124" t="s">
        <v>649</v>
      </c>
      <c r="F124" s="3"/>
      <c r="G124" s="9">
        <v>22000</v>
      </c>
    </row>
    <row r="125" spans="1:8" ht="13.5" thickBot="1">
      <c r="A125" s="46" t="s">
        <v>311</v>
      </c>
      <c r="B125" s="25" t="s">
        <v>524</v>
      </c>
      <c r="D125" s="9">
        <v>293787</v>
      </c>
      <c r="E125" t="s">
        <v>650</v>
      </c>
      <c r="F125" s="3"/>
      <c r="G125" s="9">
        <v>62555</v>
      </c>
      <c r="H125" s="53">
        <f>D125+D126+D127+G125+G126+G127</f>
        <v>555172</v>
      </c>
    </row>
    <row r="126" spans="1:8" ht="13.5" thickTop="1">
      <c r="A126" s="1"/>
      <c r="B126" s="25" t="s">
        <v>525</v>
      </c>
      <c r="D126" s="9">
        <v>82579</v>
      </c>
      <c r="E126" t="s">
        <v>651</v>
      </c>
      <c r="F126" s="3"/>
      <c r="G126" s="9">
        <v>1000</v>
      </c>
    </row>
    <row r="127" spans="1:8">
      <c r="A127" s="1"/>
      <c r="B127" s="25" t="s">
        <v>526</v>
      </c>
      <c r="D127" s="9">
        <v>106151</v>
      </c>
      <c r="E127" t="s">
        <v>652</v>
      </c>
      <c r="F127" s="3"/>
      <c r="G127" s="9">
        <v>9100</v>
      </c>
    </row>
    <row r="128" spans="1:8" ht="13.5" thickBot="1">
      <c r="A128" s="46" t="s">
        <v>312</v>
      </c>
      <c r="B128" s="25" t="s">
        <v>527</v>
      </c>
      <c r="D128" s="9">
        <v>81871</v>
      </c>
      <c r="E128" t="s">
        <v>654</v>
      </c>
      <c r="F128" s="3"/>
      <c r="G128" s="9">
        <v>345</v>
      </c>
      <c r="H128" s="53">
        <f>D128+D129+D130+G128+G130+G131+D131</f>
        <v>248125</v>
      </c>
    </row>
    <row r="129" spans="1:8" ht="13.5" thickTop="1">
      <c r="A129" s="1"/>
      <c r="B129" s="25" t="s">
        <v>528</v>
      </c>
      <c r="D129" s="9">
        <v>30525</v>
      </c>
    </row>
    <row r="130" spans="1:8">
      <c r="A130" s="1"/>
      <c r="B130" s="25" t="s">
        <v>529</v>
      </c>
      <c r="D130" s="9">
        <v>82152</v>
      </c>
      <c r="E130" t="s">
        <v>653</v>
      </c>
      <c r="F130" s="3"/>
      <c r="G130" s="9">
        <v>2275</v>
      </c>
    </row>
    <row r="131" spans="1:8">
      <c r="A131" s="1"/>
      <c r="B131" s="25" t="s">
        <v>530</v>
      </c>
      <c r="D131" s="9">
        <v>46957</v>
      </c>
      <c r="E131" t="s">
        <v>655</v>
      </c>
      <c r="F131" s="3"/>
      <c r="G131" s="9">
        <v>4000</v>
      </c>
    </row>
    <row r="132" spans="1:8" ht="13.5" thickBot="1">
      <c r="A132" s="46" t="s">
        <v>259</v>
      </c>
      <c r="B132" s="25" t="s">
        <v>531</v>
      </c>
      <c r="C132" s="52">
        <v>1</v>
      </c>
      <c r="D132" s="9">
        <v>21575</v>
      </c>
      <c r="H132" s="53">
        <f>D132+D133+G133</f>
        <v>66593</v>
      </c>
    </row>
    <row r="133" spans="1:8" ht="13.5" thickTop="1">
      <c r="A133" s="1"/>
      <c r="B133" s="25" t="s">
        <v>532</v>
      </c>
      <c r="C133" s="52">
        <v>1</v>
      </c>
      <c r="D133" s="9">
        <v>36018</v>
      </c>
      <c r="E133" t="s">
        <v>656</v>
      </c>
      <c r="F133" s="3"/>
      <c r="G133" s="9">
        <v>9000</v>
      </c>
    </row>
    <row r="134" spans="1:8" ht="13.5" thickBot="1">
      <c r="A134" s="46" t="s">
        <v>313</v>
      </c>
      <c r="B134" s="25" t="s">
        <v>533</v>
      </c>
      <c r="D134" s="9">
        <v>92500</v>
      </c>
      <c r="E134" t="s">
        <v>519</v>
      </c>
      <c r="F134"/>
      <c r="G134" s="9">
        <v>10500</v>
      </c>
      <c r="H134" s="53">
        <f>D134+D136+G134+G136+G135</f>
        <v>321250</v>
      </c>
    </row>
    <row r="135" spans="1:8" ht="13.5" thickTop="1">
      <c r="A135" s="1"/>
      <c r="B135" s="25"/>
      <c r="E135" t="s">
        <v>658</v>
      </c>
      <c r="F135"/>
      <c r="G135" s="9">
        <v>4250</v>
      </c>
    </row>
    <row r="136" spans="1:8">
      <c r="A136" s="1"/>
      <c r="B136" s="25" t="s">
        <v>534</v>
      </c>
      <c r="D136" s="9">
        <v>174000</v>
      </c>
      <c r="E136" t="s">
        <v>657</v>
      </c>
      <c r="F136"/>
      <c r="G136" s="9">
        <v>40000</v>
      </c>
    </row>
    <row r="137" spans="1:8" ht="13.5" thickBot="1">
      <c r="A137" s="46" t="s">
        <v>535</v>
      </c>
      <c r="B137" s="25" t="s">
        <v>536</v>
      </c>
      <c r="D137" s="9">
        <v>160400</v>
      </c>
      <c r="E137" t="s">
        <v>659</v>
      </c>
      <c r="F137" s="3"/>
      <c r="G137" s="9">
        <v>163400</v>
      </c>
      <c r="H137" s="53">
        <f>D137+G137+G138+G139</f>
        <v>342475</v>
      </c>
    </row>
    <row r="138" spans="1:8" ht="13.5" thickTop="1">
      <c r="A138" s="1"/>
      <c r="B138" s="25"/>
      <c r="E138" t="s">
        <v>660</v>
      </c>
      <c r="F138" s="3"/>
      <c r="G138" s="9">
        <v>13875</v>
      </c>
    </row>
    <row r="139" spans="1:8">
      <c r="A139" s="1"/>
      <c r="B139" s="25"/>
      <c r="E139" t="s">
        <v>661</v>
      </c>
      <c r="F139" s="3"/>
      <c r="G139" s="9">
        <v>4800</v>
      </c>
    </row>
    <row r="140" spans="1:8" ht="13.5" thickBot="1">
      <c r="A140" s="46" t="s">
        <v>315</v>
      </c>
      <c r="B140" s="25" t="s">
        <v>537</v>
      </c>
      <c r="D140" s="9">
        <v>267577</v>
      </c>
      <c r="E140" t="s">
        <v>662</v>
      </c>
      <c r="F140" s="51">
        <v>3</v>
      </c>
      <c r="G140" s="9">
        <v>9500</v>
      </c>
      <c r="H140" s="53">
        <f>D140+G140+G141+G142+G143+G144</f>
        <v>376947</v>
      </c>
    </row>
    <row r="141" spans="1:8" ht="13.5" thickTop="1">
      <c r="A141" s="1"/>
      <c r="B141" s="25"/>
      <c r="E141" t="s">
        <v>663</v>
      </c>
      <c r="F141"/>
      <c r="G141" s="9">
        <v>84325</v>
      </c>
    </row>
    <row r="142" spans="1:8">
      <c r="A142" s="1"/>
      <c r="B142" s="25"/>
      <c r="E142" t="s">
        <v>664</v>
      </c>
      <c r="F142"/>
      <c r="G142" s="9">
        <v>4800</v>
      </c>
    </row>
    <row r="143" spans="1:8">
      <c r="A143" s="1"/>
      <c r="B143" s="25"/>
      <c r="E143" t="s">
        <v>665</v>
      </c>
      <c r="F143"/>
      <c r="G143" s="9">
        <v>5000</v>
      </c>
    </row>
    <row r="144" spans="1:8">
      <c r="A144" s="1"/>
      <c r="B144" s="25"/>
      <c r="E144" t="s">
        <v>666</v>
      </c>
      <c r="F144"/>
      <c r="G144" s="9">
        <v>5745</v>
      </c>
    </row>
    <row r="145" spans="1:8" ht="13.5" thickBot="1">
      <c r="A145" s="46" t="s">
        <v>316</v>
      </c>
      <c r="B145" s="25" t="s">
        <v>538</v>
      </c>
      <c r="D145" s="9">
        <v>70000</v>
      </c>
      <c r="E145" t="s">
        <v>667</v>
      </c>
      <c r="F145"/>
      <c r="G145" s="9">
        <v>3600</v>
      </c>
      <c r="H145" s="53">
        <f>D145+G145+G146</f>
        <v>74800</v>
      </c>
    </row>
    <row r="146" spans="1:8" ht="13.5" thickTop="1">
      <c r="A146" s="1"/>
      <c r="B146" s="25"/>
      <c r="E146" t="s">
        <v>668</v>
      </c>
      <c r="F146" s="3"/>
      <c r="G146" s="9">
        <v>1200</v>
      </c>
    </row>
    <row r="147" spans="1:8" ht="13.5" thickBot="1">
      <c r="A147" s="46" t="s">
        <v>539</v>
      </c>
      <c r="B147" s="25" t="s">
        <v>540</v>
      </c>
      <c r="D147" s="9">
        <v>726442</v>
      </c>
      <c r="E147" t="s">
        <v>669</v>
      </c>
      <c r="F147"/>
      <c r="G147" s="9">
        <v>729692</v>
      </c>
      <c r="H147" s="53">
        <f>D147+G147+G148</f>
        <v>1538001</v>
      </c>
    </row>
    <row r="148" spans="1:8" ht="13.5" thickTop="1">
      <c r="A148" s="1"/>
      <c r="B148" s="25"/>
      <c r="E148" t="s">
        <v>670</v>
      </c>
      <c r="F148"/>
      <c r="G148" s="9">
        <v>81867</v>
      </c>
    </row>
    <row r="149" spans="1:8" ht="13.5" thickBot="1">
      <c r="A149" s="46" t="s">
        <v>541</v>
      </c>
      <c r="B149" s="25" t="s">
        <v>542</v>
      </c>
      <c r="D149" s="9">
        <v>42000</v>
      </c>
      <c r="H149" s="53">
        <f>D149+D150+D151+D152+D153+G151</f>
        <v>240131</v>
      </c>
    </row>
    <row r="150" spans="1:8" ht="13.5" thickTop="1">
      <c r="A150" s="1"/>
      <c r="B150" s="25" t="s">
        <v>543</v>
      </c>
      <c r="C150" s="52">
        <v>0.8</v>
      </c>
      <c r="D150" s="9">
        <v>66465</v>
      </c>
    </row>
    <row r="151" spans="1:8">
      <c r="A151" s="1"/>
      <c r="B151" s="25" t="s">
        <v>544</v>
      </c>
      <c r="D151" s="9">
        <v>90000</v>
      </c>
      <c r="E151" t="s">
        <v>671</v>
      </c>
      <c r="F151" s="3"/>
      <c r="G151" s="9">
        <v>2500</v>
      </c>
    </row>
    <row r="152" spans="1:8">
      <c r="A152" s="1"/>
      <c r="B152" s="25" t="s">
        <v>545</v>
      </c>
      <c r="D152" s="9">
        <v>36500</v>
      </c>
    </row>
    <row r="153" spans="1:8">
      <c r="A153" s="1"/>
      <c r="B153" s="25" t="s">
        <v>497</v>
      </c>
      <c r="D153" s="9">
        <v>2666</v>
      </c>
    </row>
    <row r="154" spans="1:8" ht="13.5" thickBot="1">
      <c r="A154" s="46" t="s">
        <v>546</v>
      </c>
      <c r="B154" s="25" t="s">
        <v>547</v>
      </c>
      <c r="C154" s="52">
        <v>1.04</v>
      </c>
      <c r="D154" s="9">
        <v>126687</v>
      </c>
      <c r="E154" t="s">
        <v>672</v>
      </c>
      <c r="F154" s="3"/>
      <c r="G154" s="9">
        <v>15000</v>
      </c>
      <c r="H154" s="53">
        <f>D154+G154</f>
        <v>141687</v>
      </c>
    </row>
    <row r="155" spans="1:8" ht="14.25" thickTop="1" thickBot="1">
      <c r="A155" s="47" t="s">
        <v>276</v>
      </c>
      <c r="B155" s="25" t="s">
        <v>548</v>
      </c>
      <c r="C155" s="52">
        <v>1.41</v>
      </c>
      <c r="D155" s="9">
        <v>641831</v>
      </c>
      <c r="H155" s="54">
        <v>641831</v>
      </c>
    </row>
    <row r="156" spans="1:8" ht="14.25" thickTop="1" thickBot="1">
      <c r="A156" s="47" t="s">
        <v>549</v>
      </c>
      <c r="B156" s="25" t="s">
        <v>550</v>
      </c>
      <c r="D156" s="9">
        <v>347436</v>
      </c>
      <c r="E156" t="s">
        <v>673</v>
      </c>
      <c r="F156"/>
      <c r="G156" s="9">
        <v>234613</v>
      </c>
      <c r="H156" s="54">
        <f>D156+G156</f>
        <v>582049</v>
      </c>
    </row>
    <row r="157" spans="1:8" ht="14.25" thickTop="1" thickBot="1">
      <c r="A157" s="46" t="s">
        <v>551</v>
      </c>
      <c r="B157" s="25" t="s">
        <v>552</v>
      </c>
      <c r="C157" s="52">
        <v>1</v>
      </c>
      <c r="D157" s="9">
        <v>112044</v>
      </c>
      <c r="E157" t="s">
        <v>674</v>
      </c>
      <c r="F157" s="3"/>
      <c r="G157" s="9">
        <v>86157</v>
      </c>
      <c r="H157" s="54">
        <f>D157+G157</f>
        <v>198201</v>
      </c>
    </row>
    <row r="158" spans="1:8" ht="14.25" thickTop="1" thickBot="1">
      <c r="A158" s="47" t="s">
        <v>553</v>
      </c>
      <c r="B158" s="25" t="s">
        <v>453</v>
      </c>
      <c r="D158" s="9">
        <v>30800</v>
      </c>
      <c r="E158" t="s">
        <v>675</v>
      </c>
      <c r="F158"/>
      <c r="G158" s="9">
        <v>2400</v>
      </c>
      <c r="H158" s="54">
        <f>D158+G158+G159</f>
        <v>34700</v>
      </c>
    </row>
    <row r="159" spans="1:8" ht="13.5" thickTop="1">
      <c r="A159" s="48"/>
      <c r="B159" s="25"/>
      <c r="E159" t="s">
        <v>676</v>
      </c>
      <c r="F159" s="3"/>
      <c r="G159" s="9">
        <v>1500</v>
      </c>
    </row>
    <row r="160" spans="1:8" ht="13.5" thickBot="1">
      <c r="A160" s="50" t="s">
        <v>322</v>
      </c>
      <c r="B160" s="25" t="s">
        <v>554</v>
      </c>
      <c r="D160" s="9">
        <v>160000</v>
      </c>
      <c r="E160" t="s">
        <v>677</v>
      </c>
      <c r="F160"/>
      <c r="G160" s="9">
        <v>50000</v>
      </c>
      <c r="H160" s="53">
        <f>D160+G160</f>
        <v>210000</v>
      </c>
    </row>
    <row r="161" spans="1:2" ht="13.5" thickTop="1">
      <c r="B161" s="25"/>
    </row>
    <row r="165" spans="1:2" ht="14.25">
      <c r="A165" s="82" t="s">
        <v>691</v>
      </c>
    </row>
    <row r="166" spans="1:2">
      <c r="A166" s="83" t="s">
        <v>689</v>
      </c>
    </row>
    <row r="167" spans="1:2">
      <c r="A167" s="83" t="s">
        <v>690</v>
      </c>
    </row>
  </sheetData>
  <phoneticPr fontId="3" type="noConversion"/>
  <printOptions gridLines="1"/>
  <pageMargins left="0.75" right="0.75" top="1" bottom="1" header="0.5" footer="0.5"/>
  <pageSetup scale="86" orientation="landscape" verticalDpi="0" r:id="rId1"/>
  <headerFooter alignWithMargins="0">
    <oddHeader>&amp;CLocal Funding by City and County FY2007</oddHeader>
    <oddFooter>&amp;L&amp;8Mississippi Public Library Statistics, FY07, Local Funding</oddFooter>
  </headerFooter>
  <rowBreaks count="3" manualBreakCount="3">
    <brk id="41" max="16383" man="1"/>
    <brk id="78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94"/>
  <sheetViews>
    <sheetView topLeftCell="A66" zoomScaleNormal="100" workbookViewId="0">
      <selection activeCell="B1" sqref="B1"/>
    </sheetView>
  </sheetViews>
  <sheetFormatPr defaultRowHeight="12.75"/>
  <cols>
    <col min="1" max="1" width="56.7109375" bestFit="1" customWidth="1"/>
    <col min="2" max="3" width="13.42578125" customWidth="1"/>
    <col min="4" max="4" width="14.28515625" customWidth="1"/>
    <col min="5" max="5" width="16.85546875" bestFit="1" customWidth="1"/>
    <col min="6" max="6" width="15" style="57" customWidth="1"/>
    <col min="7" max="7" width="15.28515625" style="57" customWidth="1"/>
    <col min="8" max="8" width="12.7109375" bestFit="1" customWidth="1"/>
  </cols>
  <sheetData>
    <row r="1" spans="1:7" ht="76.5">
      <c r="B1" s="84" t="s">
        <v>445</v>
      </c>
      <c r="C1" s="56" t="s">
        <v>688</v>
      </c>
      <c r="D1" s="5" t="s">
        <v>687</v>
      </c>
      <c r="E1" s="5" t="s">
        <v>686</v>
      </c>
      <c r="F1" s="55" t="s">
        <v>684</v>
      </c>
      <c r="G1" s="55" t="s">
        <v>685</v>
      </c>
    </row>
    <row r="2" spans="1:7">
      <c r="A2" s="1" t="s">
        <v>437</v>
      </c>
      <c r="B2" s="48"/>
      <c r="C2" s="56"/>
      <c r="D2" s="5"/>
    </row>
    <row r="4" spans="1:7" ht="13.5" thickBot="1">
      <c r="A4" s="46" t="s">
        <v>451</v>
      </c>
      <c r="B4" s="58" t="s">
        <v>452</v>
      </c>
      <c r="C4" s="59">
        <v>8037</v>
      </c>
      <c r="D4" s="53">
        <v>68131</v>
      </c>
      <c r="E4" s="60">
        <v>37520607</v>
      </c>
      <c r="F4" s="61">
        <f>D4/E4</f>
        <v>1.8158288324066824E-3</v>
      </c>
      <c r="G4" s="61">
        <v>1.8158288324066824E-3</v>
      </c>
    </row>
    <row r="5" spans="1:7" ht="14.25" thickTop="1" thickBot="1">
      <c r="A5" s="47" t="s">
        <v>454</v>
      </c>
      <c r="B5" s="58" t="s">
        <v>455</v>
      </c>
      <c r="C5" s="59">
        <v>37635</v>
      </c>
      <c r="D5" s="53">
        <v>280000</v>
      </c>
      <c r="E5" s="60">
        <v>263606010</v>
      </c>
      <c r="F5" s="61">
        <f t="shared" ref="F5:F68" si="0">D5/E5</f>
        <v>1.0621912603585935E-3</v>
      </c>
      <c r="G5" s="61">
        <v>1.0621912603585935E-3</v>
      </c>
    </row>
    <row r="6" spans="1:7" ht="14.25" thickTop="1" thickBot="1">
      <c r="A6" s="46" t="s">
        <v>392</v>
      </c>
      <c r="B6" s="58" t="s">
        <v>456</v>
      </c>
      <c r="C6" s="59">
        <v>27543</v>
      </c>
      <c r="D6" s="53">
        <v>190500</v>
      </c>
      <c r="E6" s="60">
        <v>174021042</v>
      </c>
      <c r="F6" s="61">
        <f t="shared" si="0"/>
        <v>1.094695203583484E-3</v>
      </c>
      <c r="G6" s="61">
        <v>1.094695203583484E-3</v>
      </c>
    </row>
    <row r="7" spans="1:7" ht="14.25" thickTop="1" thickBot="1">
      <c r="A7" s="47" t="s">
        <v>457</v>
      </c>
      <c r="B7" s="58" t="s">
        <v>458</v>
      </c>
      <c r="C7" s="59">
        <v>10304</v>
      </c>
      <c r="D7" s="53">
        <v>65500</v>
      </c>
      <c r="E7" s="60">
        <v>76286567</v>
      </c>
      <c r="F7" s="61">
        <f t="shared" si="0"/>
        <v>8.5860463481073936E-4</v>
      </c>
      <c r="G7" s="61">
        <v>8.5860463481073936E-4</v>
      </c>
    </row>
    <row r="8" spans="1:7" ht="14.25" thickTop="1" thickBot="1">
      <c r="A8" s="46" t="s">
        <v>459</v>
      </c>
      <c r="B8" s="58" t="s">
        <v>460</v>
      </c>
      <c r="C8" s="59">
        <v>138362</v>
      </c>
      <c r="D8" s="53">
        <v>1051327</v>
      </c>
      <c r="E8" s="60">
        <v>1186829915</v>
      </c>
      <c r="F8" s="61">
        <f t="shared" si="0"/>
        <v>8.858278568079403E-4</v>
      </c>
      <c r="G8" s="61">
        <f>(F8+F9+F10+F11)/4</f>
        <v>1.0773355798728234E-3</v>
      </c>
    </row>
    <row r="9" spans="1:7" ht="13.5" thickTop="1">
      <c r="A9" s="1"/>
      <c r="B9" s="25" t="s">
        <v>461</v>
      </c>
      <c r="C9">
        <v>28895</v>
      </c>
      <c r="D9" s="9">
        <v>162858</v>
      </c>
      <c r="E9" s="2">
        <v>139417577</v>
      </c>
      <c r="F9" s="57">
        <f t="shared" si="0"/>
        <v>1.1681310456284862E-3</v>
      </c>
    </row>
    <row r="10" spans="1:7">
      <c r="A10" s="1"/>
      <c r="B10" s="25" t="s">
        <v>462</v>
      </c>
      <c r="C10">
        <v>27824</v>
      </c>
      <c r="D10" s="9">
        <v>133121</v>
      </c>
      <c r="E10" s="2">
        <v>143481381</v>
      </c>
      <c r="F10" s="57">
        <f t="shared" si="0"/>
        <v>9.2779285418224402E-4</v>
      </c>
    </row>
    <row r="11" spans="1:7">
      <c r="A11" s="1"/>
      <c r="B11" s="25" t="s">
        <v>463</v>
      </c>
      <c r="C11">
        <v>16009</v>
      </c>
      <c r="D11" s="9">
        <v>130722</v>
      </c>
      <c r="E11" s="2">
        <v>98465599</v>
      </c>
      <c r="F11" s="57">
        <f t="shared" si="0"/>
        <v>1.3275905628726231E-3</v>
      </c>
    </row>
    <row r="12" spans="1:7" ht="13.5" thickBot="1">
      <c r="A12" s="46" t="s">
        <v>464</v>
      </c>
      <c r="B12" s="58" t="s">
        <v>465</v>
      </c>
      <c r="C12" s="59">
        <v>59614</v>
      </c>
      <c r="D12" s="53">
        <v>307286</v>
      </c>
      <c r="E12" s="60">
        <v>528885336</v>
      </c>
      <c r="F12" s="61">
        <f t="shared" si="0"/>
        <v>5.8100684417538857E-4</v>
      </c>
      <c r="G12" s="61">
        <v>5.8100684417538857E-4</v>
      </c>
    </row>
    <row r="13" spans="1:7" ht="14.25" thickTop="1" thickBot="1">
      <c r="A13" s="47" t="s">
        <v>289</v>
      </c>
      <c r="B13" s="58" t="s">
        <v>466</v>
      </c>
      <c r="C13" s="59">
        <v>29317</v>
      </c>
      <c r="D13" s="53">
        <v>82800</v>
      </c>
      <c r="E13" s="60">
        <v>160505778</v>
      </c>
      <c r="F13" s="61">
        <f t="shared" si="0"/>
        <v>5.158692791732395E-4</v>
      </c>
      <c r="G13" s="61">
        <f>(F13+F14)/2</f>
        <v>6.489405515960093E-4</v>
      </c>
    </row>
    <row r="14" spans="1:7" ht="13.5" thickTop="1">
      <c r="A14" s="1"/>
      <c r="B14" s="25" t="s">
        <v>467</v>
      </c>
      <c r="C14">
        <v>8960</v>
      </c>
      <c r="D14" s="9">
        <v>41400</v>
      </c>
      <c r="E14" s="2">
        <v>52940376</v>
      </c>
      <c r="F14" s="57">
        <f t="shared" si="0"/>
        <v>7.820118240187792E-4</v>
      </c>
    </row>
    <row r="15" spans="1:7" ht="13.5" thickBot="1">
      <c r="A15" s="46" t="s">
        <v>468</v>
      </c>
      <c r="B15" s="58" t="s">
        <v>469</v>
      </c>
      <c r="C15" s="59">
        <v>14591</v>
      </c>
      <c r="D15" s="53">
        <v>75000</v>
      </c>
      <c r="E15" s="60">
        <v>78911436</v>
      </c>
      <c r="F15" s="61">
        <f t="shared" si="0"/>
        <v>9.5043258368787003E-4</v>
      </c>
      <c r="G15" s="61">
        <f>(F15+F16+F17)/3</f>
        <v>9.5643822372117949E-4</v>
      </c>
    </row>
    <row r="16" spans="1:7" ht="13.5" thickTop="1">
      <c r="A16" s="1"/>
      <c r="B16" s="25" t="s">
        <v>470</v>
      </c>
      <c r="C16">
        <v>18974</v>
      </c>
      <c r="D16" s="9">
        <v>69000</v>
      </c>
      <c r="E16" s="2">
        <v>87453018</v>
      </c>
      <c r="F16" s="57">
        <f t="shared" si="0"/>
        <v>7.8899506932968285E-4</v>
      </c>
    </row>
    <row r="17" spans="1:8">
      <c r="A17" s="1"/>
      <c r="B17" s="25" t="s">
        <v>471</v>
      </c>
      <c r="C17">
        <v>28862</v>
      </c>
      <c r="D17" s="9">
        <v>165000</v>
      </c>
      <c r="E17" s="2">
        <v>146032300</v>
      </c>
      <c r="F17" s="57">
        <f t="shared" si="0"/>
        <v>1.1298870181459856E-3</v>
      </c>
    </row>
    <row r="18" spans="1:8" ht="13.5" thickBot="1">
      <c r="A18" s="46" t="s">
        <v>472</v>
      </c>
      <c r="B18" s="58" t="s">
        <v>473</v>
      </c>
      <c r="C18" s="59">
        <v>17414</v>
      </c>
      <c r="D18" s="53">
        <v>100000</v>
      </c>
      <c r="E18" s="60">
        <v>141306323</v>
      </c>
      <c r="F18" s="61">
        <f t="shared" si="0"/>
        <v>7.0768241559862827E-4</v>
      </c>
      <c r="G18" s="61">
        <f>(F18+F20)/2</f>
        <v>7.989646176973942E-4</v>
      </c>
    </row>
    <row r="19" spans="1:8" ht="13.5" hidden="1" thickTop="1">
      <c r="A19" s="1"/>
      <c r="B19" s="25"/>
      <c r="C19" s="25"/>
      <c r="F19" s="57" t="e">
        <f t="shared" si="0"/>
        <v>#DIV/0!</v>
      </c>
      <c r="H19" s="2">
        <v>483323787</v>
      </c>
    </row>
    <row r="20" spans="1:8" ht="13.5" thickTop="1">
      <c r="A20" s="1"/>
      <c r="B20" s="25" t="s">
        <v>474</v>
      </c>
      <c r="C20">
        <v>18071</v>
      </c>
      <c r="D20" s="9">
        <v>102000</v>
      </c>
      <c r="E20" s="2">
        <v>114574967</v>
      </c>
      <c r="F20" s="57">
        <f t="shared" si="0"/>
        <v>8.9024681979616024E-4</v>
      </c>
    </row>
    <row r="21" spans="1:8" ht="13.5" thickBot="1">
      <c r="A21" s="46" t="s">
        <v>179</v>
      </c>
      <c r="B21" s="58" t="s">
        <v>475</v>
      </c>
      <c r="C21" s="59">
        <v>23076</v>
      </c>
      <c r="D21" s="53">
        <v>85000</v>
      </c>
      <c r="E21" s="60">
        <v>166212567</v>
      </c>
      <c r="F21" s="61">
        <f t="shared" si="0"/>
        <v>5.1139334127485079E-4</v>
      </c>
      <c r="G21" s="61">
        <v>5.1139334127485079E-4</v>
      </c>
    </row>
    <row r="22" spans="1:8" ht="14.25" thickTop="1" thickBot="1">
      <c r="A22" s="47" t="s">
        <v>292</v>
      </c>
      <c r="B22" s="58" t="s">
        <v>476</v>
      </c>
      <c r="C22" s="59">
        <v>149393</v>
      </c>
      <c r="D22" s="53">
        <v>1132158</v>
      </c>
      <c r="E22" s="60">
        <v>1342469430</v>
      </c>
      <c r="F22" s="61">
        <f t="shared" si="0"/>
        <v>8.4333987404093069E-4</v>
      </c>
      <c r="G22" s="61">
        <f>(F22+F23+F24+F25+F26)/5</f>
        <v>9.8615066508493101E-4</v>
      </c>
    </row>
    <row r="23" spans="1:8" ht="13.5" thickTop="1">
      <c r="A23" s="1"/>
      <c r="B23" s="25" t="s">
        <v>477</v>
      </c>
      <c r="C23">
        <v>42716</v>
      </c>
      <c r="D23" s="9">
        <v>315127</v>
      </c>
      <c r="E23" s="2">
        <v>400638510</v>
      </c>
      <c r="F23" s="57">
        <f t="shared" si="0"/>
        <v>7.8656193085382628E-4</v>
      </c>
    </row>
    <row r="24" spans="1:8">
      <c r="A24" s="1"/>
      <c r="B24" s="25" t="s">
        <v>478</v>
      </c>
      <c r="C24">
        <v>35408</v>
      </c>
      <c r="D24" s="9">
        <v>305448</v>
      </c>
      <c r="E24" s="2">
        <v>254179155</v>
      </c>
      <c r="F24" s="57">
        <f t="shared" si="0"/>
        <v>1.2017035779350199E-3</v>
      </c>
    </row>
    <row r="25" spans="1:8">
      <c r="A25" s="1"/>
      <c r="B25" s="25" t="s">
        <v>479</v>
      </c>
      <c r="C25">
        <v>26910</v>
      </c>
      <c r="D25" s="9">
        <v>157500</v>
      </c>
      <c r="E25" s="2">
        <v>151933894</v>
      </c>
      <c r="F25" s="57">
        <f t="shared" si="0"/>
        <v>1.0366350512940846E-3</v>
      </c>
    </row>
    <row r="26" spans="1:8">
      <c r="A26" s="1"/>
      <c r="B26" s="25" t="s">
        <v>480</v>
      </c>
      <c r="C26">
        <v>10453</v>
      </c>
      <c r="D26" s="9">
        <v>281282</v>
      </c>
      <c r="E26" s="2">
        <v>264732788</v>
      </c>
      <c r="F26" s="57">
        <f t="shared" si="0"/>
        <v>1.0625128913007934E-3</v>
      </c>
    </row>
    <row r="27" spans="1:8" ht="13.5" thickBot="1">
      <c r="A27" s="46" t="s">
        <v>481</v>
      </c>
      <c r="B27" s="58" t="s">
        <v>482</v>
      </c>
      <c r="C27" s="59">
        <v>35088</v>
      </c>
      <c r="D27" s="53">
        <v>171935</v>
      </c>
      <c r="E27" s="60">
        <v>207755383</v>
      </c>
      <c r="F27" s="61">
        <f t="shared" si="0"/>
        <v>8.2758385134117074E-4</v>
      </c>
      <c r="G27" s="61">
        <v>8.2758385134117074E-4</v>
      </c>
    </row>
    <row r="28" spans="1:8" ht="14.25" thickTop="1" thickBot="1">
      <c r="A28" s="47" t="s">
        <v>483</v>
      </c>
      <c r="B28" s="58" t="s">
        <v>484</v>
      </c>
      <c r="C28" s="59">
        <v>39687</v>
      </c>
      <c r="D28" s="53">
        <v>813645</v>
      </c>
      <c r="E28" s="60">
        <v>432106586</v>
      </c>
      <c r="F28" s="61">
        <f t="shared" si="0"/>
        <v>1.8829729200193213E-3</v>
      </c>
      <c r="G28" s="61">
        <v>1.8829729200193213E-3</v>
      </c>
    </row>
    <row r="29" spans="1:8" ht="14.25" thickTop="1" thickBot="1">
      <c r="A29" s="46" t="s">
        <v>190</v>
      </c>
      <c r="B29" s="58" t="s">
        <v>485</v>
      </c>
      <c r="C29" s="59">
        <v>10999</v>
      </c>
      <c r="D29" s="53">
        <v>47250</v>
      </c>
      <c r="E29" s="60">
        <v>58088166</v>
      </c>
      <c r="F29" s="61">
        <f t="shared" si="0"/>
        <v>8.1341869185541161E-4</v>
      </c>
      <c r="G29" s="61">
        <v>8.1341869185541161E-4</v>
      </c>
    </row>
    <row r="30" spans="1:8" ht="14.25" thickTop="1" thickBot="1">
      <c r="A30" s="47" t="s">
        <v>295</v>
      </c>
      <c r="B30" s="58" t="s">
        <v>486</v>
      </c>
      <c r="C30" s="59">
        <v>176105</v>
      </c>
      <c r="D30" s="53">
        <v>846550</v>
      </c>
      <c r="E30" s="60">
        <v>1609299418</v>
      </c>
      <c r="F30" s="61">
        <f t="shared" si="0"/>
        <v>5.2603635503210009E-4</v>
      </c>
      <c r="G30" s="61">
        <v>5.2603635503210009E-4</v>
      </c>
    </row>
    <row r="31" spans="1:8" ht="14.25" thickTop="1" thickBot="1">
      <c r="A31" s="46" t="s">
        <v>296</v>
      </c>
      <c r="B31" s="58" t="s">
        <v>487</v>
      </c>
      <c r="C31" s="59">
        <v>9994</v>
      </c>
      <c r="D31" s="53">
        <v>40000</v>
      </c>
      <c r="E31" s="60">
        <v>53317816</v>
      </c>
      <c r="F31" s="61">
        <f t="shared" si="0"/>
        <v>7.502182760074043E-4</v>
      </c>
      <c r="G31" s="61">
        <v>7.502182760074043E-4</v>
      </c>
    </row>
    <row r="32" spans="1:8" ht="14.25" thickTop="1" thickBot="1">
      <c r="A32" s="46" t="s">
        <v>297</v>
      </c>
      <c r="B32" s="58" t="s">
        <v>488</v>
      </c>
      <c r="C32" s="59">
        <v>249157</v>
      </c>
      <c r="D32" s="53">
        <v>1555744</v>
      </c>
      <c r="E32" s="60">
        <v>1632718674</v>
      </c>
      <c r="F32" s="61">
        <f t="shared" si="0"/>
        <v>9.5285490683375375E-4</v>
      </c>
      <c r="G32" s="61">
        <v>9.5285490683375375E-4</v>
      </c>
    </row>
    <row r="33" spans="1:7" ht="14.25" thickTop="1" thickBot="1">
      <c r="A33" s="46" t="s">
        <v>489</v>
      </c>
      <c r="B33" s="58" t="s">
        <v>490</v>
      </c>
      <c r="C33" s="59">
        <v>21937</v>
      </c>
      <c r="D33" s="53">
        <v>95300</v>
      </c>
      <c r="E33" s="60">
        <v>118318771</v>
      </c>
      <c r="F33" s="61">
        <f t="shared" si="0"/>
        <v>8.054512330930145E-4</v>
      </c>
      <c r="G33" s="61">
        <f>(F33+F34)/2</f>
        <v>1.2432653866186565E-3</v>
      </c>
    </row>
    <row r="34" spans="1:7" ht="13.5" thickTop="1">
      <c r="A34" s="1"/>
      <c r="B34" s="25" t="s">
        <v>491</v>
      </c>
      <c r="C34">
        <v>130098</v>
      </c>
      <c r="D34" s="9">
        <v>2274989</v>
      </c>
      <c r="E34" s="2">
        <v>1353290517</v>
      </c>
      <c r="F34" s="57">
        <f t="shared" si="0"/>
        <v>1.6810795401442985E-3</v>
      </c>
    </row>
    <row r="35" spans="1:7" ht="13.5" thickBot="1">
      <c r="A35" s="46" t="s">
        <v>492</v>
      </c>
      <c r="B35" s="58" t="s">
        <v>493</v>
      </c>
      <c r="C35" s="59">
        <v>10109</v>
      </c>
      <c r="D35" s="53">
        <v>32834</v>
      </c>
      <c r="E35" s="60">
        <v>52776690</v>
      </c>
      <c r="F35" s="61">
        <f t="shared" si="0"/>
        <v>6.2213071717836035E-4</v>
      </c>
      <c r="G35" s="61">
        <f>(F35+F36)/2</f>
        <v>6.3136163185475449E-4</v>
      </c>
    </row>
    <row r="36" spans="1:7" ht="13.5" thickTop="1">
      <c r="A36" s="1"/>
      <c r="B36" s="25" t="s">
        <v>494</v>
      </c>
      <c r="C36">
        <v>22329</v>
      </c>
      <c r="D36" s="9">
        <v>69170</v>
      </c>
      <c r="E36" s="2">
        <v>107978153</v>
      </c>
      <c r="F36" s="57">
        <f t="shared" si="0"/>
        <v>6.4059254653114873E-4</v>
      </c>
    </row>
    <row r="37" spans="1:7" ht="13.5" thickBot="1">
      <c r="A37" s="46" t="s">
        <v>301</v>
      </c>
      <c r="B37" s="58" t="s">
        <v>495</v>
      </c>
      <c r="C37" s="59">
        <v>47698</v>
      </c>
      <c r="D37" s="53">
        <v>486993</v>
      </c>
      <c r="E37" s="60">
        <v>432308848</v>
      </c>
      <c r="F37" s="61">
        <f t="shared" si="0"/>
        <v>1.1264932518799614E-3</v>
      </c>
      <c r="G37" s="61">
        <v>1.1264932518799614E-3</v>
      </c>
    </row>
    <row r="38" spans="1:7" ht="14.25" thickTop="1" thickBot="1">
      <c r="A38" s="46" t="s">
        <v>212</v>
      </c>
      <c r="B38" s="58" t="s">
        <v>496</v>
      </c>
      <c r="C38" s="59">
        <v>66763</v>
      </c>
      <c r="D38" s="53">
        <v>312000</v>
      </c>
      <c r="E38" s="60">
        <v>413361735</v>
      </c>
      <c r="F38" s="61">
        <f t="shared" si="0"/>
        <v>7.5478684547325122E-4</v>
      </c>
      <c r="G38" s="61">
        <v>7.5478684547325122E-4</v>
      </c>
    </row>
    <row r="39" spans="1:7" ht="14.25" thickTop="1" thickBot="1">
      <c r="A39" s="46" t="s">
        <v>302</v>
      </c>
      <c r="B39" s="58" t="s">
        <v>497</v>
      </c>
      <c r="C39" s="59">
        <v>80349</v>
      </c>
      <c r="D39" s="53">
        <v>396760</v>
      </c>
      <c r="E39" s="60">
        <v>706935946</v>
      </c>
      <c r="F39" s="61">
        <f t="shared" si="0"/>
        <v>5.6123896690351627E-4</v>
      </c>
      <c r="G39" s="61">
        <f>(F39+F40)/2</f>
        <v>6.5937951383539467E-4</v>
      </c>
    </row>
    <row r="40" spans="1:7" ht="13.5" thickTop="1">
      <c r="A40" s="1"/>
      <c r="B40" s="25" t="s">
        <v>498</v>
      </c>
      <c r="C40">
        <v>23034</v>
      </c>
      <c r="D40" s="9">
        <v>84500</v>
      </c>
      <c r="E40" s="2">
        <v>111548201</v>
      </c>
      <c r="F40" s="57">
        <f t="shared" si="0"/>
        <v>7.5752006076727318E-4</v>
      </c>
    </row>
    <row r="41" spans="1:7" ht="13.5" thickBot="1">
      <c r="A41" s="46" t="s">
        <v>303</v>
      </c>
      <c r="B41" s="58" t="s">
        <v>499</v>
      </c>
      <c r="C41" s="59">
        <v>34529</v>
      </c>
      <c r="D41" s="53">
        <v>195655</v>
      </c>
      <c r="E41" s="60">
        <v>233410515</v>
      </c>
      <c r="F41" s="61">
        <f t="shared" si="0"/>
        <v>8.3824415536720785E-4</v>
      </c>
      <c r="G41" s="61">
        <f>(F41+F42+F43)/3</f>
        <v>8.8655424990740153E-4</v>
      </c>
    </row>
    <row r="42" spans="1:7" ht="13.5" thickTop="1">
      <c r="A42" s="1"/>
      <c r="B42" s="25" t="s">
        <v>500</v>
      </c>
      <c r="C42">
        <v>13341</v>
      </c>
      <c r="D42" s="9">
        <v>110000</v>
      </c>
      <c r="E42" s="2">
        <v>120265812</v>
      </c>
      <c r="F42" s="57">
        <f t="shared" si="0"/>
        <v>9.1464064617133257E-4</v>
      </c>
    </row>
    <row r="43" spans="1:7" ht="13.5" thickBot="1">
      <c r="B43" s="25" t="s">
        <v>501</v>
      </c>
      <c r="C43">
        <v>8312</v>
      </c>
      <c r="D43" s="9">
        <v>56000</v>
      </c>
      <c r="E43" s="2">
        <v>61757126</v>
      </c>
      <c r="F43" s="57">
        <f t="shared" si="0"/>
        <v>9.0677794818366385E-4</v>
      </c>
    </row>
    <row r="44" spans="1:7" ht="14.25" thickTop="1" thickBot="1">
      <c r="A44" s="47" t="s">
        <v>305</v>
      </c>
      <c r="B44" s="58" t="s">
        <v>503</v>
      </c>
      <c r="C44" s="59">
        <v>89387</v>
      </c>
      <c r="D44" s="53">
        <v>1103516</v>
      </c>
      <c r="E44" s="60">
        <v>1130969140</v>
      </c>
      <c r="F44" s="61">
        <f t="shared" si="0"/>
        <v>9.757260043364225E-4</v>
      </c>
      <c r="G44" s="61">
        <v>9.757260043364225E-4</v>
      </c>
    </row>
    <row r="45" spans="1:7" ht="14.25" thickTop="1" thickBot="1">
      <c r="A45" s="46" t="s">
        <v>504</v>
      </c>
      <c r="B45" s="58" t="s">
        <v>505</v>
      </c>
      <c r="C45" s="59">
        <v>8910</v>
      </c>
      <c r="D45" s="53">
        <v>37000</v>
      </c>
      <c r="E45" s="60">
        <v>50107662</v>
      </c>
      <c r="F45" s="61">
        <f t="shared" si="0"/>
        <v>7.3841002599562514E-4</v>
      </c>
      <c r="G45" s="61">
        <v>7.3841002599562514E-4</v>
      </c>
    </row>
    <row r="46" spans="1:7" ht="14.25" thickTop="1" thickBot="1">
      <c r="A46" s="47" t="s">
        <v>506</v>
      </c>
      <c r="B46" s="58" t="s">
        <v>507</v>
      </c>
      <c r="C46" s="59">
        <v>36695</v>
      </c>
      <c r="D46" s="53">
        <v>135165</v>
      </c>
      <c r="E46" s="60">
        <v>187492862</v>
      </c>
      <c r="F46" s="61">
        <f t="shared" si="0"/>
        <v>7.2090744446580586E-4</v>
      </c>
      <c r="G46" s="61">
        <v>7.2090744446580586E-4</v>
      </c>
    </row>
    <row r="47" spans="1:7" ht="14.25" thickTop="1" thickBot="1">
      <c r="A47" s="47" t="s">
        <v>222</v>
      </c>
      <c r="B47" s="58" t="s">
        <v>508</v>
      </c>
      <c r="C47" s="59">
        <v>77100</v>
      </c>
      <c r="D47" s="53">
        <v>875609</v>
      </c>
      <c r="E47" s="60">
        <v>507408516</v>
      </c>
      <c r="F47" s="61">
        <f t="shared" si="0"/>
        <v>1.7256490034944546E-3</v>
      </c>
      <c r="G47" s="61">
        <v>1.7256490034944546E-3</v>
      </c>
    </row>
    <row r="48" spans="1:7" ht="14.25" thickTop="1" thickBot="1">
      <c r="A48" s="47" t="s">
        <v>509</v>
      </c>
      <c r="B48" s="58" t="s">
        <v>510</v>
      </c>
      <c r="C48" s="59">
        <v>19600</v>
      </c>
      <c r="D48" s="53">
        <v>205291</v>
      </c>
      <c r="E48" s="60">
        <v>154071779</v>
      </c>
      <c r="F48" s="61">
        <f t="shared" si="0"/>
        <v>1.332437395949066E-3</v>
      </c>
      <c r="G48" s="61">
        <f>(F48+F49+F50+F51+F52)/5</f>
        <v>1.4169400286455497E-3</v>
      </c>
    </row>
    <row r="49" spans="1:7" ht="13.5" thickTop="1">
      <c r="A49" s="1"/>
      <c r="B49" s="25" t="s">
        <v>511</v>
      </c>
      <c r="C49">
        <v>20461</v>
      </c>
      <c r="D49" s="9">
        <v>127556</v>
      </c>
      <c r="E49" s="2">
        <v>100831332</v>
      </c>
      <c r="F49" s="57">
        <f t="shared" si="0"/>
        <v>1.2650432903137687E-3</v>
      </c>
    </row>
    <row r="50" spans="1:7">
      <c r="A50" s="1"/>
      <c r="B50" s="25" t="s">
        <v>512</v>
      </c>
      <c r="C50">
        <v>22828</v>
      </c>
      <c r="D50" s="9">
        <v>145000</v>
      </c>
      <c r="E50" s="2">
        <v>118855193</v>
      </c>
      <c r="F50" s="57">
        <f t="shared" si="0"/>
        <v>1.2199719367751985E-3</v>
      </c>
    </row>
    <row r="51" spans="1:7">
      <c r="A51" s="1"/>
      <c r="B51" s="25" t="s">
        <v>513</v>
      </c>
      <c r="C51">
        <v>11491</v>
      </c>
      <c r="D51" s="9">
        <v>116745</v>
      </c>
      <c r="E51" s="2">
        <v>58853072</v>
      </c>
      <c r="F51" s="57">
        <f t="shared" si="0"/>
        <v>1.9836687539437196E-3</v>
      </c>
    </row>
    <row r="52" spans="1:7">
      <c r="A52" s="1"/>
      <c r="B52" s="25" t="s">
        <v>514</v>
      </c>
      <c r="C52">
        <v>19705</v>
      </c>
      <c r="D52" s="9">
        <v>125417</v>
      </c>
      <c r="E52" s="2">
        <v>97708846</v>
      </c>
      <c r="F52" s="57">
        <f t="shared" si="0"/>
        <v>1.2835787662459958E-3</v>
      </c>
    </row>
    <row r="53" spans="1:7" ht="13.5" thickBot="1">
      <c r="A53" s="46" t="s">
        <v>307</v>
      </c>
      <c r="B53" s="58" t="s">
        <v>515</v>
      </c>
      <c r="C53" s="59">
        <v>31710</v>
      </c>
      <c r="D53" s="59"/>
      <c r="E53" s="60">
        <v>195695008</v>
      </c>
      <c r="F53" s="61">
        <f t="shared" si="0"/>
        <v>0</v>
      </c>
      <c r="G53" s="61">
        <f>(F53+F54)/2</f>
        <v>6.1995880924787042E-4</v>
      </c>
    </row>
    <row r="54" spans="1:7" ht="13.5" thickTop="1">
      <c r="A54" s="1"/>
      <c r="B54" s="25" t="s">
        <v>516</v>
      </c>
      <c r="C54">
        <v>10266</v>
      </c>
      <c r="D54" s="9">
        <v>72000</v>
      </c>
      <c r="E54" s="2">
        <v>58068374</v>
      </c>
      <c r="F54" s="57">
        <f t="shared" si="0"/>
        <v>1.2399176184957408E-3</v>
      </c>
    </row>
    <row r="55" spans="1:7" ht="13.5" thickBot="1">
      <c r="A55" s="46" t="s">
        <v>235</v>
      </c>
      <c r="B55" s="58" t="s">
        <v>517</v>
      </c>
      <c r="C55" s="59">
        <v>30236</v>
      </c>
      <c r="D55" s="53">
        <v>220000</v>
      </c>
      <c r="E55" s="60">
        <v>150306536</v>
      </c>
      <c r="F55" s="61">
        <f t="shared" si="0"/>
        <v>1.4636755383678058E-3</v>
      </c>
      <c r="G55" s="61">
        <v>1.4636755383678058E-3</v>
      </c>
    </row>
    <row r="56" spans="1:7" ht="14.25" thickTop="1" thickBot="1">
      <c r="A56" s="47" t="s">
        <v>308</v>
      </c>
      <c r="B56" s="58" t="s">
        <v>518</v>
      </c>
      <c r="C56" s="59">
        <v>35609</v>
      </c>
      <c r="D56" s="53">
        <v>127542</v>
      </c>
      <c r="E56" s="60">
        <v>188433519</v>
      </c>
      <c r="F56" s="61">
        <f t="shared" si="0"/>
        <v>6.7685410046394137E-4</v>
      </c>
      <c r="G56" s="61">
        <f>(F56+F57+F58+F59+F60)/5</f>
        <v>6.613551907314085E-4</v>
      </c>
    </row>
    <row r="57" spans="1:7" ht="13.5" thickTop="1">
      <c r="A57" s="1"/>
      <c r="B57" s="25" t="s">
        <v>519</v>
      </c>
      <c r="C57">
        <v>25378</v>
      </c>
      <c r="D57" s="9">
        <v>90000</v>
      </c>
      <c r="E57" s="2">
        <v>116299944</v>
      </c>
      <c r="F57" s="57">
        <f t="shared" si="0"/>
        <v>7.7386107769750949E-4</v>
      </c>
    </row>
    <row r="58" spans="1:7">
      <c r="A58" s="1"/>
      <c r="B58" s="25" t="s">
        <v>520</v>
      </c>
      <c r="C58">
        <v>21160</v>
      </c>
      <c r="D58" s="9">
        <v>126500</v>
      </c>
      <c r="E58" s="2">
        <v>111456967</v>
      </c>
      <c r="F58" s="57">
        <f t="shared" si="0"/>
        <v>1.1349671842407123E-3</v>
      </c>
    </row>
    <row r="59" spans="1:7">
      <c r="A59" s="1"/>
      <c r="B59" s="25" t="s">
        <v>521</v>
      </c>
      <c r="C59">
        <v>19053</v>
      </c>
      <c r="D59" s="9">
        <v>95000</v>
      </c>
      <c r="E59" s="2">
        <v>136984373</v>
      </c>
      <c r="F59" s="57">
        <f t="shared" si="0"/>
        <v>6.9350976260627915E-4</v>
      </c>
    </row>
    <row r="60" spans="1:7">
      <c r="A60" s="1"/>
      <c r="B60" s="25" t="s">
        <v>497</v>
      </c>
      <c r="C60">
        <v>80349</v>
      </c>
      <c r="D60" s="9">
        <v>19500</v>
      </c>
      <c r="E60" s="2">
        <v>706935946</v>
      </c>
      <c r="F60" s="57">
        <f t="shared" si="0"/>
        <v>2.7583828648600082E-5</v>
      </c>
    </row>
    <row r="61" spans="1:7" ht="13.5" thickBot="1">
      <c r="A61" s="46" t="s">
        <v>309</v>
      </c>
      <c r="B61" s="25" t="s">
        <v>522</v>
      </c>
      <c r="C61">
        <v>11874</v>
      </c>
      <c r="D61" s="9">
        <v>53864</v>
      </c>
      <c r="E61" s="2">
        <v>60978152</v>
      </c>
      <c r="F61" s="57">
        <f t="shared" si="0"/>
        <v>8.8333277138342927E-4</v>
      </c>
      <c r="G61" s="57">
        <v>8.8333277138342927E-4</v>
      </c>
    </row>
    <row r="62" spans="1:7" ht="14.25" thickTop="1" thickBot="1">
      <c r="A62" s="47" t="s">
        <v>310</v>
      </c>
      <c r="B62" s="58" t="s">
        <v>523</v>
      </c>
      <c r="C62" s="59">
        <v>57071</v>
      </c>
      <c r="D62" s="53">
        <v>274600</v>
      </c>
      <c r="E62" s="60">
        <v>318710871</v>
      </c>
      <c r="F62" s="61">
        <f t="shared" si="0"/>
        <v>8.6159596357163486E-4</v>
      </c>
      <c r="G62" s="61">
        <v>8.6159596357163486E-4</v>
      </c>
    </row>
    <row r="63" spans="1:7" ht="14.25" thickTop="1" thickBot="1">
      <c r="A63" s="46" t="s">
        <v>311</v>
      </c>
      <c r="B63" s="58" t="s">
        <v>524</v>
      </c>
      <c r="C63" s="59">
        <v>39798</v>
      </c>
      <c r="D63" s="53">
        <v>293787</v>
      </c>
      <c r="E63" s="60">
        <v>244016908</v>
      </c>
      <c r="F63" s="61">
        <f t="shared" si="0"/>
        <v>1.2039616533457591E-3</v>
      </c>
      <c r="G63" s="61">
        <f>(F63+F64+F65)/3</f>
        <v>1.0964491270334705E-3</v>
      </c>
    </row>
    <row r="64" spans="1:7" ht="13.5" thickTop="1">
      <c r="A64" s="1"/>
      <c r="B64" s="25" t="s">
        <v>525</v>
      </c>
      <c r="C64">
        <v>13345</v>
      </c>
      <c r="D64" s="9">
        <v>82579</v>
      </c>
      <c r="E64" s="2">
        <v>96145386</v>
      </c>
      <c r="F64" s="57">
        <f t="shared" si="0"/>
        <v>8.5889717058289206E-4</v>
      </c>
    </row>
    <row r="65" spans="1:7">
      <c r="A65" s="1"/>
      <c r="B65" s="25" t="s">
        <v>526</v>
      </c>
      <c r="C65">
        <v>15360</v>
      </c>
      <c r="D65" s="9">
        <v>106151</v>
      </c>
      <c r="E65" s="2">
        <v>86548708</v>
      </c>
      <c r="F65" s="57">
        <f t="shared" si="0"/>
        <v>1.2264885571717605E-3</v>
      </c>
    </row>
    <row r="66" spans="1:7" ht="13.5" thickBot="1">
      <c r="A66" s="46" t="s">
        <v>312</v>
      </c>
      <c r="B66" s="58" t="s">
        <v>527</v>
      </c>
      <c r="C66" s="59">
        <v>20361</v>
      </c>
      <c r="D66" s="53">
        <v>81871</v>
      </c>
      <c r="E66" s="60">
        <v>165614706</v>
      </c>
      <c r="F66" s="61">
        <f t="shared" si="0"/>
        <v>4.9434619652677467E-4</v>
      </c>
      <c r="G66" s="61">
        <f>(F66+F67+F68+F69)/4</f>
        <v>5.6936464107062805E-4</v>
      </c>
    </row>
    <row r="67" spans="1:7" ht="13.5" thickTop="1">
      <c r="A67" s="1"/>
      <c r="B67" s="25" t="s">
        <v>528</v>
      </c>
      <c r="C67">
        <v>13137</v>
      </c>
      <c r="D67" s="9">
        <v>30525</v>
      </c>
      <c r="E67" s="2">
        <v>72488630</v>
      </c>
      <c r="F67" s="57">
        <f t="shared" si="0"/>
        <v>4.211005229371834E-4</v>
      </c>
    </row>
    <row r="68" spans="1:7">
      <c r="A68" s="1"/>
      <c r="B68" s="25" t="s">
        <v>529</v>
      </c>
      <c r="C68">
        <v>12205</v>
      </c>
      <c r="D68" s="9">
        <v>82152</v>
      </c>
      <c r="E68" s="2">
        <v>94562724</v>
      </c>
      <c r="F68" s="57">
        <f t="shared" si="0"/>
        <v>8.6875669952147312E-4</v>
      </c>
    </row>
    <row r="69" spans="1:7">
      <c r="A69" s="1"/>
      <c r="B69" s="25" t="s">
        <v>530</v>
      </c>
      <c r="C69">
        <v>15731</v>
      </c>
      <c r="D69" s="9">
        <v>46957</v>
      </c>
      <c r="E69" s="2">
        <v>95198196</v>
      </c>
      <c r="F69" s="57">
        <f t="shared" ref="F69:F88" si="1">D69/E69</f>
        <v>4.9325514529708107E-4</v>
      </c>
    </row>
    <row r="70" spans="1:7" ht="13.5" thickBot="1">
      <c r="A70" s="46" t="s">
        <v>259</v>
      </c>
      <c r="B70" s="58" t="s">
        <v>531</v>
      </c>
      <c r="C70" s="59">
        <v>1675</v>
      </c>
      <c r="D70" s="53">
        <v>21575</v>
      </c>
      <c r="E70" s="63">
        <v>21721726</v>
      </c>
      <c r="F70" s="61">
        <f t="shared" si="1"/>
        <v>9.9324519607696003E-4</v>
      </c>
      <c r="G70" s="61">
        <f>(F70+F71)/2</f>
        <v>9.4905926682835903E-4</v>
      </c>
    </row>
    <row r="71" spans="1:7" ht="13.5" thickTop="1">
      <c r="A71" s="1"/>
      <c r="B71" s="25" t="s">
        <v>532</v>
      </c>
      <c r="C71">
        <v>5571</v>
      </c>
      <c r="D71" s="9">
        <v>36018</v>
      </c>
      <c r="E71" s="2">
        <v>39804466</v>
      </c>
      <c r="F71" s="57">
        <f t="shared" si="1"/>
        <v>9.0487333757975803E-4</v>
      </c>
    </row>
    <row r="72" spans="1:7" ht="13.5" thickBot="1">
      <c r="A72" s="46" t="s">
        <v>313</v>
      </c>
      <c r="B72" s="58" t="s">
        <v>533</v>
      </c>
      <c r="C72" s="59">
        <v>12813</v>
      </c>
      <c r="D72" s="53">
        <v>92500</v>
      </c>
      <c r="E72" s="60">
        <v>78546775</v>
      </c>
      <c r="F72" s="61">
        <f t="shared" si="1"/>
        <v>1.1776422392899008E-3</v>
      </c>
      <c r="G72" s="61">
        <f>(F72+F73)/2</f>
        <v>1.2075880430536606E-3</v>
      </c>
    </row>
    <row r="73" spans="1:7" ht="13.5" thickTop="1">
      <c r="A73" s="1"/>
      <c r="B73" s="25" t="s">
        <v>534</v>
      </c>
      <c r="C73">
        <v>25735</v>
      </c>
      <c r="D73" s="9">
        <v>174000</v>
      </c>
      <c r="E73" s="2">
        <v>140602215</v>
      </c>
      <c r="F73" s="57">
        <f t="shared" si="1"/>
        <v>1.2375338468174203E-3</v>
      </c>
    </row>
    <row r="74" spans="1:7" ht="13.5" thickBot="1">
      <c r="A74" s="46" t="s">
        <v>535</v>
      </c>
      <c r="B74" s="58" t="s">
        <v>536</v>
      </c>
      <c r="C74" s="59">
        <v>43898</v>
      </c>
      <c r="D74" s="53">
        <v>160400</v>
      </c>
      <c r="E74" s="60">
        <v>295218174</v>
      </c>
      <c r="F74" s="61">
        <f t="shared" si="1"/>
        <v>5.4332698365650077E-4</v>
      </c>
      <c r="G74" s="61">
        <v>5.4332698365650077E-4</v>
      </c>
    </row>
    <row r="75" spans="1:7" ht="14.25" thickTop="1" thickBot="1">
      <c r="A75" s="46" t="s">
        <v>315</v>
      </c>
      <c r="B75" s="58" t="s">
        <v>537</v>
      </c>
      <c r="C75" s="59">
        <v>30964</v>
      </c>
      <c r="D75" s="53">
        <v>267577</v>
      </c>
      <c r="E75" s="60">
        <v>156312361</v>
      </c>
      <c r="F75" s="61">
        <f t="shared" si="1"/>
        <v>1.7118095989862247E-3</v>
      </c>
      <c r="G75" s="61">
        <v>1.7118095989862247E-3</v>
      </c>
    </row>
    <row r="76" spans="1:7" ht="14.25" thickTop="1" thickBot="1">
      <c r="A76" s="46" t="s">
        <v>316</v>
      </c>
      <c r="B76" s="58" t="s">
        <v>538</v>
      </c>
      <c r="C76" s="59">
        <v>13260</v>
      </c>
      <c r="D76" s="53">
        <v>70000</v>
      </c>
      <c r="E76" s="60">
        <v>85183419</v>
      </c>
      <c r="F76" s="61">
        <f t="shared" si="1"/>
        <v>8.2175616829843377E-4</v>
      </c>
      <c r="G76" s="61">
        <v>8.2175616829843377E-4</v>
      </c>
    </row>
    <row r="77" spans="1:7" ht="14.25" thickTop="1" thickBot="1">
      <c r="A77" s="46" t="s">
        <v>539</v>
      </c>
      <c r="B77" s="58" t="s">
        <v>540</v>
      </c>
      <c r="C77" s="59">
        <v>78241</v>
      </c>
      <c r="D77" s="53">
        <v>726442</v>
      </c>
      <c r="E77" s="62">
        <v>483323787</v>
      </c>
      <c r="F77" s="61">
        <f t="shared" si="1"/>
        <v>1.5030131343401064E-3</v>
      </c>
      <c r="G77" s="61">
        <v>1.5030131343401064E-3</v>
      </c>
    </row>
    <row r="78" spans="1:7" ht="14.25" thickTop="1" thickBot="1">
      <c r="A78" s="46" t="s">
        <v>541</v>
      </c>
      <c r="B78" s="58" t="s">
        <v>542</v>
      </c>
      <c r="C78" s="59">
        <v>9052</v>
      </c>
      <c r="D78" s="53">
        <v>42000</v>
      </c>
      <c r="E78" s="60">
        <v>59918116</v>
      </c>
      <c r="F78" s="61">
        <f t="shared" si="1"/>
        <v>7.0095661886298297E-4</v>
      </c>
      <c r="G78" s="61">
        <f>(F78+F79+F80+F81+F82)/5</f>
        <v>4.3312899120055487E-4</v>
      </c>
    </row>
    <row r="79" spans="1:7" ht="13.5" thickTop="1">
      <c r="A79" s="1"/>
      <c r="B79" s="25" t="s">
        <v>543</v>
      </c>
      <c r="C79">
        <v>20969</v>
      </c>
      <c r="D79" s="9">
        <v>66465</v>
      </c>
      <c r="E79" s="2">
        <v>135971613</v>
      </c>
      <c r="F79" s="57">
        <f t="shared" si="1"/>
        <v>4.8881526469793368E-4</v>
      </c>
    </row>
    <row r="80" spans="1:7">
      <c r="A80" s="1"/>
      <c r="B80" s="25" t="s">
        <v>544</v>
      </c>
      <c r="C80">
        <v>37078</v>
      </c>
      <c r="D80" s="9">
        <v>90000</v>
      </c>
      <c r="E80" s="2">
        <v>244720312</v>
      </c>
      <c r="F80" s="57">
        <f t="shared" si="1"/>
        <v>3.6776677532186211E-4</v>
      </c>
    </row>
    <row r="81" spans="1:7">
      <c r="A81" s="1"/>
      <c r="B81" s="25" t="s">
        <v>545</v>
      </c>
      <c r="C81">
        <v>9789</v>
      </c>
      <c r="D81" s="9">
        <v>36500</v>
      </c>
      <c r="E81" s="2">
        <v>60396956</v>
      </c>
      <c r="F81" s="57">
        <f t="shared" si="1"/>
        <v>6.0433509264937125E-4</v>
      </c>
    </row>
    <row r="82" spans="1:7">
      <c r="A82" s="1"/>
      <c r="B82" s="25" t="s">
        <v>497</v>
      </c>
      <c r="C82">
        <v>80349</v>
      </c>
      <c r="D82" s="9">
        <v>2666</v>
      </c>
      <c r="E82" s="2">
        <v>706935946</v>
      </c>
      <c r="F82" s="57">
        <f t="shared" si="1"/>
        <v>3.7712044706239904E-6</v>
      </c>
    </row>
    <row r="83" spans="1:7" ht="13.5" thickBot="1">
      <c r="A83" s="46" t="s">
        <v>546</v>
      </c>
      <c r="B83" s="58" t="s">
        <v>547</v>
      </c>
      <c r="C83" s="59">
        <v>26907</v>
      </c>
      <c r="D83" s="53">
        <v>126687</v>
      </c>
      <c r="E83" s="60">
        <v>149767833</v>
      </c>
      <c r="F83" s="61">
        <f t="shared" si="1"/>
        <v>8.4588925046408334E-4</v>
      </c>
      <c r="G83" s="61">
        <v>8.4588925046408334E-4</v>
      </c>
    </row>
    <row r="84" spans="1:7" ht="14.25" thickTop="1" thickBot="1">
      <c r="A84" s="47" t="s">
        <v>276</v>
      </c>
      <c r="B84" s="58" t="s">
        <v>548</v>
      </c>
      <c r="C84" s="59">
        <v>48866</v>
      </c>
      <c r="D84" s="53">
        <v>641831</v>
      </c>
      <c r="E84" s="60">
        <v>555970671</v>
      </c>
      <c r="F84" s="61">
        <f t="shared" si="1"/>
        <v>1.1544331985094947E-3</v>
      </c>
      <c r="G84" s="61">
        <v>1.1544331985094947E-3</v>
      </c>
    </row>
    <row r="85" spans="1:7" ht="14.25" thickTop="1" thickBot="1">
      <c r="A85" s="47" t="s">
        <v>549</v>
      </c>
      <c r="B85" s="58" t="s">
        <v>550</v>
      </c>
      <c r="C85" s="59">
        <v>55644</v>
      </c>
      <c r="D85" s="53">
        <v>347436</v>
      </c>
      <c r="E85" s="60">
        <v>351957870</v>
      </c>
      <c r="F85" s="61">
        <f t="shared" si="1"/>
        <v>9.8715224069289881E-4</v>
      </c>
      <c r="G85" s="61">
        <v>9.8715224069289881E-4</v>
      </c>
    </row>
    <row r="86" spans="1:7" ht="14.25" thickTop="1" thickBot="1">
      <c r="A86" s="46" t="s">
        <v>551</v>
      </c>
      <c r="B86" s="58" t="s">
        <v>552</v>
      </c>
      <c r="C86" s="59">
        <v>21096</v>
      </c>
      <c r="D86" s="53">
        <v>112044</v>
      </c>
      <c r="E86" s="60">
        <v>130835705</v>
      </c>
      <c r="F86" s="61">
        <f t="shared" si="1"/>
        <v>8.5637173736328326E-4</v>
      </c>
      <c r="G86" s="61">
        <v>8.5637173736328326E-4</v>
      </c>
    </row>
    <row r="87" spans="1:7" ht="14.25" thickTop="1" thickBot="1">
      <c r="A87" s="47" t="s">
        <v>553</v>
      </c>
      <c r="B87" s="58" t="s">
        <v>453</v>
      </c>
      <c r="C87" s="59">
        <v>13672</v>
      </c>
      <c r="D87" s="53">
        <v>30800</v>
      </c>
      <c r="E87" s="60">
        <v>62579987</v>
      </c>
      <c r="F87" s="61">
        <f t="shared" si="1"/>
        <v>4.9217012461188266E-4</v>
      </c>
      <c r="G87" s="61">
        <v>4.9217012461188266E-4</v>
      </c>
    </row>
    <row r="88" spans="1:7" ht="14.25" thickTop="1" thickBot="1">
      <c r="A88" s="50" t="s">
        <v>322</v>
      </c>
      <c r="B88" s="58" t="s">
        <v>554</v>
      </c>
      <c r="C88" s="59">
        <v>27187</v>
      </c>
      <c r="D88" s="53">
        <v>160000</v>
      </c>
      <c r="E88" s="60">
        <v>153172172</v>
      </c>
      <c r="F88" s="61">
        <f t="shared" si="1"/>
        <v>1.0445761649185206E-3</v>
      </c>
      <c r="G88" s="61">
        <v>1.0445761649185206E-3</v>
      </c>
    </row>
    <row r="89" spans="1:7" ht="13.5" thickTop="1">
      <c r="B89" s="25"/>
      <c r="C89" s="25"/>
    </row>
    <row r="92" spans="1:7" ht="14.25">
      <c r="A92" s="82" t="s">
        <v>691</v>
      </c>
    </row>
    <row r="93" spans="1:7">
      <c r="A93" s="83" t="s">
        <v>689</v>
      </c>
    </row>
    <row r="94" spans="1:7">
      <c r="A94" s="83" t="s">
        <v>690</v>
      </c>
    </row>
  </sheetData>
  <phoneticPr fontId="3" type="noConversion"/>
  <printOptions gridLines="1"/>
  <pageMargins left="0.75" right="0.75" top="1" bottom="1" header="0.5" footer="0.5"/>
  <pageSetup scale="85" orientation="landscape" verticalDpi="0" r:id="rId1"/>
  <headerFooter alignWithMargins="0">
    <oddHeader>&amp;CCounty Level Funding for Public Library Systems
(sorted alphabetically)</oddHeader>
    <oddFooter>&amp;L&amp;9Mississippi Public Library Statistics, FY07, County Level Funding by System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93"/>
  <sheetViews>
    <sheetView topLeftCell="A67" zoomScaleNormal="100" workbookViewId="0">
      <selection activeCell="C92" sqref="C92"/>
    </sheetView>
  </sheetViews>
  <sheetFormatPr defaultRowHeight="12.75"/>
  <cols>
    <col min="1" max="1" width="56.7109375" bestFit="1" customWidth="1"/>
    <col min="2" max="2" width="13.42578125" bestFit="1" customWidth="1"/>
    <col min="3" max="3" width="12.5703125" style="52" customWidth="1"/>
    <col min="4" max="4" width="20.28515625" customWidth="1"/>
    <col min="5" max="5" width="15.42578125" customWidth="1"/>
    <col min="6" max="6" width="15.85546875" customWidth="1"/>
  </cols>
  <sheetData>
    <row r="1" spans="1:6" ht="52.5" customHeight="1">
      <c r="A1" s="1" t="s">
        <v>437</v>
      </c>
      <c r="B1" s="48" t="s">
        <v>445</v>
      </c>
      <c r="C1" s="56" t="s">
        <v>688</v>
      </c>
      <c r="D1" s="5" t="s">
        <v>687</v>
      </c>
      <c r="E1" s="5" t="s">
        <v>686</v>
      </c>
      <c r="F1" s="55" t="s">
        <v>684</v>
      </c>
    </row>
    <row r="2" spans="1:6" ht="14.25" customHeight="1">
      <c r="A2" s="1"/>
      <c r="B2" s="48"/>
      <c r="C2" s="56"/>
      <c r="D2" s="5"/>
      <c r="E2" s="5"/>
      <c r="F2" s="55"/>
    </row>
    <row r="3" spans="1:6">
      <c r="A3" s="48" t="s">
        <v>307</v>
      </c>
      <c r="B3" s="49" t="s">
        <v>515</v>
      </c>
      <c r="C3" s="42">
        <v>31710</v>
      </c>
      <c r="D3" s="64">
        <v>0</v>
      </c>
      <c r="E3" s="65">
        <v>195695008</v>
      </c>
      <c r="F3" s="66">
        <f t="shared" ref="F3:F34" si="0">D3/E3</f>
        <v>0</v>
      </c>
    </row>
    <row r="4" spans="1:6" s="42" customFormat="1">
      <c r="A4" s="1" t="s">
        <v>541</v>
      </c>
      <c r="B4" s="25" t="s">
        <v>497</v>
      </c>
      <c r="C4">
        <v>80349</v>
      </c>
      <c r="D4" s="9">
        <v>2666</v>
      </c>
      <c r="E4" s="2">
        <v>706935946</v>
      </c>
      <c r="F4" s="57">
        <f t="shared" si="0"/>
        <v>3.7712044706239904E-6</v>
      </c>
    </row>
    <row r="5" spans="1:6" s="42" customFormat="1">
      <c r="A5" s="1" t="s">
        <v>308</v>
      </c>
      <c r="B5" s="25" t="s">
        <v>497</v>
      </c>
      <c r="C5">
        <v>80349</v>
      </c>
      <c r="D5" s="9">
        <v>19500</v>
      </c>
      <c r="E5" s="2">
        <v>706935946</v>
      </c>
      <c r="F5" s="57">
        <f t="shared" si="0"/>
        <v>2.7583828648600082E-5</v>
      </c>
    </row>
    <row r="6" spans="1:6" s="42" customFormat="1">
      <c r="A6" s="1" t="s">
        <v>541</v>
      </c>
      <c r="B6" s="25" t="s">
        <v>544</v>
      </c>
      <c r="C6">
        <v>37078</v>
      </c>
      <c r="D6" s="9">
        <v>90000</v>
      </c>
      <c r="E6" s="2">
        <v>244720312</v>
      </c>
      <c r="F6" s="57">
        <f t="shared" si="0"/>
        <v>3.6776677532186211E-4</v>
      </c>
    </row>
    <row r="7" spans="1:6" s="76" customFormat="1">
      <c r="A7" s="70" t="s">
        <v>312</v>
      </c>
      <c r="B7" s="71" t="s">
        <v>528</v>
      </c>
      <c r="C7" s="72">
        <v>13137</v>
      </c>
      <c r="D7" s="73">
        <v>30525</v>
      </c>
      <c r="E7" s="74">
        <v>72488630</v>
      </c>
      <c r="F7" s="75">
        <f t="shared" si="0"/>
        <v>4.211005229371834E-4</v>
      </c>
    </row>
    <row r="8" spans="1:6" s="42" customFormat="1">
      <c r="A8" s="1" t="s">
        <v>541</v>
      </c>
      <c r="B8" s="25" t="s">
        <v>543</v>
      </c>
      <c r="C8">
        <v>20969</v>
      </c>
      <c r="D8" s="9">
        <v>66465</v>
      </c>
      <c r="E8" s="2">
        <v>135971613</v>
      </c>
      <c r="F8" s="57">
        <f t="shared" si="0"/>
        <v>4.8881526469793368E-4</v>
      </c>
    </row>
    <row r="9" spans="1:6">
      <c r="A9" s="48" t="s">
        <v>553</v>
      </c>
      <c r="B9" s="49" t="s">
        <v>453</v>
      </c>
      <c r="C9" s="42">
        <v>13672</v>
      </c>
      <c r="D9" s="64">
        <v>30800</v>
      </c>
      <c r="E9" s="65">
        <v>62579987</v>
      </c>
      <c r="F9" s="66">
        <f t="shared" si="0"/>
        <v>4.9217012461188266E-4</v>
      </c>
    </row>
    <row r="10" spans="1:6">
      <c r="A10" s="1" t="s">
        <v>312</v>
      </c>
      <c r="B10" s="25" t="s">
        <v>530</v>
      </c>
      <c r="C10">
        <v>15731</v>
      </c>
      <c r="D10" s="9">
        <v>46957</v>
      </c>
      <c r="E10" s="2">
        <v>95198196</v>
      </c>
      <c r="F10" s="57">
        <f t="shared" si="0"/>
        <v>4.9325514529708107E-4</v>
      </c>
    </row>
    <row r="11" spans="1:6">
      <c r="A11" s="48" t="s">
        <v>312</v>
      </c>
      <c r="B11" s="49" t="s">
        <v>527</v>
      </c>
      <c r="C11" s="42">
        <v>20361</v>
      </c>
      <c r="D11" s="64">
        <v>81871</v>
      </c>
      <c r="E11" s="65">
        <v>165614706</v>
      </c>
      <c r="F11" s="66">
        <f t="shared" si="0"/>
        <v>4.9434619652677467E-4</v>
      </c>
    </row>
    <row r="12" spans="1:6" s="42" customFormat="1">
      <c r="A12" s="48" t="s">
        <v>179</v>
      </c>
      <c r="B12" s="49" t="s">
        <v>475</v>
      </c>
      <c r="C12" s="42">
        <v>23076</v>
      </c>
      <c r="D12" s="64">
        <v>85000</v>
      </c>
      <c r="E12" s="65">
        <v>166212567</v>
      </c>
      <c r="F12" s="66">
        <f t="shared" si="0"/>
        <v>5.1139334127485079E-4</v>
      </c>
    </row>
    <row r="13" spans="1:6" s="76" customFormat="1">
      <c r="A13" s="77" t="s">
        <v>289</v>
      </c>
      <c r="B13" s="78" t="s">
        <v>466</v>
      </c>
      <c r="C13" s="76">
        <v>29317</v>
      </c>
      <c r="D13" s="79">
        <v>82800</v>
      </c>
      <c r="E13" s="80">
        <v>160505778</v>
      </c>
      <c r="F13" s="81">
        <f t="shared" si="0"/>
        <v>5.158692791732395E-4</v>
      </c>
    </row>
    <row r="14" spans="1:6">
      <c r="A14" s="48" t="s">
        <v>295</v>
      </c>
      <c r="B14" s="49" t="s">
        <v>486</v>
      </c>
      <c r="C14" s="42">
        <v>176105</v>
      </c>
      <c r="D14" s="64">
        <v>846550</v>
      </c>
      <c r="E14" s="65">
        <v>1609299418</v>
      </c>
      <c r="F14" s="66">
        <f t="shared" si="0"/>
        <v>5.2603635503210009E-4</v>
      </c>
    </row>
    <row r="15" spans="1:6" s="42" customFormat="1">
      <c r="A15" s="48" t="s">
        <v>535</v>
      </c>
      <c r="B15" s="49" t="s">
        <v>536</v>
      </c>
      <c r="C15" s="42">
        <v>43898</v>
      </c>
      <c r="D15" s="64">
        <v>160400</v>
      </c>
      <c r="E15" s="65">
        <v>295218174</v>
      </c>
      <c r="F15" s="66">
        <f t="shared" si="0"/>
        <v>5.4332698365650077E-4</v>
      </c>
    </row>
    <row r="16" spans="1:6">
      <c r="A16" s="48" t="s">
        <v>302</v>
      </c>
      <c r="B16" s="49" t="s">
        <v>497</v>
      </c>
      <c r="C16" s="42">
        <v>80349</v>
      </c>
      <c r="D16" s="64">
        <v>396760</v>
      </c>
      <c r="E16" s="65">
        <v>706935946</v>
      </c>
      <c r="F16" s="66">
        <f t="shared" si="0"/>
        <v>5.6123896690351627E-4</v>
      </c>
    </row>
    <row r="17" spans="1:6">
      <c r="A17" s="48" t="s">
        <v>464</v>
      </c>
      <c r="B17" s="49" t="s">
        <v>465</v>
      </c>
      <c r="C17" s="42">
        <v>59614</v>
      </c>
      <c r="D17" s="64">
        <v>307286</v>
      </c>
      <c r="E17" s="65">
        <v>528885336</v>
      </c>
      <c r="F17" s="66">
        <f t="shared" si="0"/>
        <v>5.8100684417538857E-4</v>
      </c>
    </row>
    <row r="18" spans="1:6" s="42" customFormat="1">
      <c r="A18" s="1" t="s">
        <v>541</v>
      </c>
      <c r="B18" s="25" t="s">
        <v>545</v>
      </c>
      <c r="C18">
        <v>9789</v>
      </c>
      <c r="D18" s="9">
        <v>36500</v>
      </c>
      <c r="E18" s="2">
        <v>60396956</v>
      </c>
      <c r="F18" s="57">
        <f t="shared" si="0"/>
        <v>6.0433509264937125E-4</v>
      </c>
    </row>
    <row r="19" spans="1:6" s="72" customFormat="1">
      <c r="A19" s="77" t="s">
        <v>492</v>
      </c>
      <c r="B19" s="78" t="s">
        <v>493</v>
      </c>
      <c r="C19" s="76">
        <v>10109</v>
      </c>
      <c r="D19" s="79">
        <v>32834</v>
      </c>
      <c r="E19" s="80">
        <v>52776690</v>
      </c>
      <c r="F19" s="81">
        <f t="shared" si="0"/>
        <v>6.2213071717836035E-4</v>
      </c>
    </row>
    <row r="20" spans="1:6" s="42" customFormat="1">
      <c r="A20" s="1" t="s">
        <v>492</v>
      </c>
      <c r="B20" s="25" t="s">
        <v>494</v>
      </c>
      <c r="C20">
        <v>22329</v>
      </c>
      <c r="D20" s="9">
        <v>69170</v>
      </c>
      <c r="E20" s="2">
        <v>107978153</v>
      </c>
      <c r="F20" s="57">
        <f t="shared" si="0"/>
        <v>6.4059254653114873E-4</v>
      </c>
    </row>
    <row r="21" spans="1:6" s="42" customFormat="1">
      <c r="A21" s="48" t="s">
        <v>308</v>
      </c>
      <c r="B21" s="49" t="s">
        <v>518</v>
      </c>
      <c r="C21" s="42">
        <v>35609</v>
      </c>
      <c r="D21" s="64">
        <v>127542</v>
      </c>
      <c r="E21" s="65">
        <v>188433519</v>
      </c>
      <c r="F21" s="66">
        <f t="shared" si="0"/>
        <v>6.7685410046394137E-4</v>
      </c>
    </row>
    <row r="22" spans="1:6">
      <c r="A22" s="1" t="s">
        <v>308</v>
      </c>
      <c r="B22" s="25" t="s">
        <v>521</v>
      </c>
      <c r="C22">
        <v>19053</v>
      </c>
      <c r="D22" s="9">
        <v>95000</v>
      </c>
      <c r="E22" s="2">
        <v>136984373</v>
      </c>
      <c r="F22" s="57">
        <f t="shared" si="0"/>
        <v>6.9350976260627915E-4</v>
      </c>
    </row>
    <row r="23" spans="1:6">
      <c r="A23" s="48" t="s">
        <v>541</v>
      </c>
      <c r="B23" s="49" t="s">
        <v>542</v>
      </c>
      <c r="C23" s="42">
        <v>9052</v>
      </c>
      <c r="D23" s="64">
        <v>42000</v>
      </c>
      <c r="E23" s="65">
        <v>59918116</v>
      </c>
      <c r="F23" s="66">
        <f t="shared" si="0"/>
        <v>7.0095661886298297E-4</v>
      </c>
    </row>
    <row r="24" spans="1:6">
      <c r="A24" s="48" t="s">
        <v>472</v>
      </c>
      <c r="B24" s="49" t="s">
        <v>473</v>
      </c>
      <c r="C24" s="42">
        <v>17414</v>
      </c>
      <c r="D24" s="64">
        <v>100000</v>
      </c>
      <c r="E24" s="65">
        <v>141306323</v>
      </c>
      <c r="F24" s="66">
        <f t="shared" si="0"/>
        <v>7.0768241559862827E-4</v>
      </c>
    </row>
    <row r="25" spans="1:6" s="72" customFormat="1">
      <c r="A25" s="77" t="s">
        <v>506</v>
      </c>
      <c r="B25" s="78" t="s">
        <v>507</v>
      </c>
      <c r="C25" s="76">
        <v>36695</v>
      </c>
      <c r="D25" s="79">
        <v>135165</v>
      </c>
      <c r="E25" s="80">
        <v>187492862</v>
      </c>
      <c r="F25" s="81">
        <f t="shared" si="0"/>
        <v>7.2090744446580586E-4</v>
      </c>
    </row>
    <row r="26" spans="1:6" s="42" customFormat="1">
      <c r="A26" s="48" t="s">
        <v>504</v>
      </c>
      <c r="B26" s="49" t="s">
        <v>505</v>
      </c>
      <c r="C26" s="42">
        <v>8910</v>
      </c>
      <c r="D26" s="64">
        <v>37000</v>
      </c>
      <c r="E26" s="65">
        <v>50107662</v>
      </c>
      <c r="F26" s="66">
        <f t="shared" si="0"/>
        <v>7.3841002599562514E-4</v>
      </c>
    </row>
    <row r="27" spans="1:6" s="42" customFormat="1">
      <c r="A27" s="48" t="s">
        <v>296</v>
      </c>
      <c r="B27" s="49" t="s">
        <v>487</v>
      </c>
      <c r="C27" s="42">
        <v>9994</v>
      </c>
      <c r="D27" s="64">
        <v>40000</v>
      </c>
      <c r="E27" s="65">
        <v>53317816</v>
      </c>
      <c r="F27" s="66">
        <f t="shared" si="0"/>
        <v>7.502182760074043E-4</v>
      </c>
    </row>
    <row r="28" spans="1:6" s="42" customFormat="1">
      <c r="A28" s="48" t="s">
        <v>212</v>
      </c>
      <c r="B28" s="49" t="s">
        <v>496</v>
      </c>
      <c r="C28" s="42">
        <v>66763</v>
      </c>
      <c r="D28" s="64">
        <v>312000</v>
      </c>
      <c r="E28" s="65">
        <v>413361735</v>
      </c>
      <c r="F28" s="66">
        <f t="shared" si="0"/>
        <v>7.5478684547325122E-4</v>
      </c>
    </row>
    <row r="29" spans="1:6" s="42" customFormat="1">
      <c r="A29" s="1" t="s">
        <v>302</v>
      </c>
      <c r="B29" s="25" t="s">
        <v>498</v>
      </c>
      <c r="C29">
        <v>23034</v>
      </c>
      <c r="D29" s="9">
        <v>84500</v>
      </c>
      <c r="E29" s="2">
        <v>111548201</v>
      </c>
      <c r="F29" s="57">
        <f t="shared" si="0"/>
        <v>7.5752006076727318E-4</v>
      </c>
    </row>
    <row r="30" spans="1:6" s="42" customFormat="1">
      <c r="A30" s="1" t="s">
        <v>308</v>
      </c>
      <c r="B30" s="25" t="s">
        <v>519</v>
      </c>
      <c r="C30">
        <v>25378</v>
      </c>
      <c r="D30" s="9">
        <v>90000</v>
      </c>
      <c r="E30" s="2">
        <v>116299944</v>
      </c>
      <c r="F30" s="57">
        <f t="shared" si="0"/>
        <v>7.7386107769750949E-4</v>
      </c>
    </row>
    <row r="31" spans="1:6" s="76" customFormat="1">
      <c r="A31" s="70" t="s">
        <v>289</v>
      </c>
      <c r="B31" s="71" t="s">
        <v>467</v>
      </c>
      <c r="C31" s="72">
        <v>8960</v>
      </c>
      <c r="D31" s="73">
        <v>41400</v>
      </c>
      <c r="E31" s="74">
        <v>52940376</v>
      </c>
      <c r="F31" s="75">
        <f t="shared" si="0"/>
        <v>7.820118240187792E-4</v>
      </c>
    </row>
    <row r="32" spans="1:6" s="42" customFormat="1">
      <c r="A32" s="1" t="s">
        <v>292</v>
      </c>
      <c r="B32" s="25" t="s">
        <v>477</v>
      </c>
      <c r="C32">
        <v>42716</v>
      </c>
      <c r="D32" s="9">
        <v>315127</v>
      </c>
      <c r="E32" s="2">
        <v>400638510</v>
      </c>
      <c r="F32" s="57">
        <f t="shared" si="0"/>
        <v>7.8656193085382628E-4</v>
      </c>
    </row>
    <row r="33" spans="1:6">
      <c r="A33" s="1" t="s">
        <v>468</v>
      </c>
      <c r="B33" s="25" t="s">
        <v>470</v>
      </c>
      <c r="C33">
        <v>18974</v>
      </c>
      <c r="D33" s="9">
        <v>69000</v>
      </c>
      <c r="E33" s="2">
        <v>87453018</v>
      </c>
      <c r="F33" s="57">
        <f t="shared" si="0"/>
        <v>7.8899506932968285E-4</v>
      </c>
    </row>
    <row r="34" spans="1:6" s="42" customFormat="1">
      <c r="A34" s="48" t="s">
        <v>489</v>
      </c>
      <c r="B34" s="49" t="s">
        <v>490</v>
      </c>
      <c r="C34" s="42">
        <v>21937</v>
      </c>
      <c r="D34" s="64">
        <v>95300</v>
      </c>
      <c r="E34" s="65">
        <v>118318771</v>
      </c>
      <c r="F34" s="66">
        <f t="shared" si="0"/>
        <v>8.054512330930145E-4</v>
      </c>
    </row>
    <row r="35" spans="1:6">
      <c r="A35" s="48" t="s">
        <v>190</v>
      </c>
      <c r="B35" s="49" t="s">
        <v>485</v>
      </c>
      <c r="C35" s="42">
        <v>10999</v>
      </c>
      <c r="D35" s="64">
        <v>47250</v>
      </c>
      <c r="E35" s="65">
        <v>58088166</v>
      </c>
      <c r="F35" s="66">
        <f t="shared" ref="F35:F66" si="1">D35/E35</f>
        <v>8.1341869185541161E-4</v>
      </c>
    </row>
    <row r="36" spans="1:6" s="42" customFormat="1">
      <c r="A36" s="48" t="s">
        <v>316</v>
      </c>
      <c r="B36" s="49" t="s">
        <v>538</v>
      </c>
      <c r="C36" s="42">
        <v>13260</v>
      </c>
      <c r="D36" s="64">
        <v>70000</v>
      </c>
      <c r="E36" s="65">
        <v>85183419</v>
      </c>
      <c r="F36" s="66">
        <f t="shared" si="1"/>
        <v>8.2175616829843377E-4</v>
      </c>
    </row>
    <row r="37" spans="1:6" s="76" customFormat="1">
      <c r="A37" s="77" t="s">
        <v>481</v>
      </c>
      <c r="B37" s="78" t="s">
        <v>482</v>
      </c>
      <c r="C37" s="76">
        <v>35088</v>
      </c>
      <c r="D37" s="79">
        <v>171935</v>
      </c>
      <c r="E37" s="80">
        <v>207755383</v>
      </c>
      <c r="F37" s="81">
        <f t="shared" si="1"/>
        <v>8.2758385134117074E-4</v>
      </c>
    </row>
    <row r="38" spans="1:6" s="42" customFormat="1">
      <c r="A38" s="48" t="s">
        <v>303</v>
      </c>
      <c r="B38" s="49" t="s">
        <v>499</v>
      </c>
      <c r="C38" s="42">
        <v>34529</v>
      </c>
      <c r="D38" s="64">
        <v>195655</v>
      </c>
      <c r="E38" s="65">
        <v>233410515</v>
      </c>
      <c r="F38" s="66">
        <f t="shared" si="1"/>
        <v>8.3824415536720785E-4</v>
      </c>
    </row>
    <row r="39" spans="1:6">
      <c r="A39" s="48" t="s">
        <v>292</v>
      </c>
      <c r="B39" s="49" t="s">
        <v>476</v>
      </c>
      <c r="C39" s="42">
        <v>149393</v>
      </c>
      <c r="D39" s="64">
        <v>1132158</v>
      </c>
      <c r="E39" s="65">
        <v>1342469430</v>
      </c>
      <c r="F39" s="66">
        <f t="shared" si="1"/>
        <v>8.4333987404093069E-4</v>
      </c>
    </row>
    <row r="40" spans="1:6" s="42" customFormat="1">
      <c r="A40" s="48" t="s">
        <v>546</v>
      </c>
      <c r="B40" s="49" t="s">
        <v>547</v>
      </c>
      <c r="C40" s="42">
        <v>26907</v>
      </c>
      <c r="D40" s="64">
        <v>126687</v>
      </c>
      <c r="E40" s="65">
        <v>149767833</v>
      </c>
      <c r="F40" s="66">
        <f t="shared" si="1"/>
        <v>8.4588925046408334E-4</v>
      </c>
    </row>
    <row r="41" spans="1:6">
      <c r="A41" s="48" t="s">
        <v>551</v>
      </c>
      <c r="B41" s="49" t="s">
        <v>552</v>
      </c>
      <c r="C41" s="42">
        <v>21096</v>
      </c>
      <c r="D41" s="64">
        <v>112044</v>
      </c>
      <c r="E41" s="65">
        <v>130835705</v>
      </c>
      <c r="F41" s="66">
        <f t="shared" si="1"/>
        <v>8.5637173736328326E-4</v>
      </c>
    </row>
    <row r="42" spans="1:6">
      <c r="A42" s="48" t="s">
        <v>457</v>
      </c>
      <c r="B42" s="49" t="s">
        <v>458</v>
      </c>
      <c r="C42" s="42">
        <v>10304</v>
      </c>
      <c r="D42" s="64">
        <v>65500</v>
      </c>
      <c r="E42" s="65">
        <v>76286567</v>
      </c>
      <c r="F42" s="66">
        <f t="shared" si="1"/>
        <v>8.5860463481073936E-4</v>
      </c>
    </row>
    <row r="43" spans="1:6" s="76" customFormat="1">
      <c r="A43" s="70" t="s">
        <v>311</v>
      </c>
      <c r="B43" s="71" t="s">
        <v>525</v>
      </c>
      <c r="C43" s="72">
        <v>13345</v>
      </c>
      <c r="D43" s="73">
        <v>82579</v>
      </c>
      <c r="E43" s="74">
        <v>96145386</v>
      </c>
      <c r="F43" s="75">
        <f t="shared" si="1"/>
        <v>8.5889717058289206E-4</v>
      </c>
    </row>
    <row r="44" spans="1:6" s="42" customFormat="1">
      <c r="A44" s="48" t="s">
        <v>310</v>
      </c>
      <c r="B44" s="49" t="s">
        <v>523</v>
      </c>
      <c r="C44" s="42">
        <v>57071</v>
      </c>
      <c r="D44" s="64">
        <v>274600</v>
      </c>
      <c r="E44" s="65">
        <v>318710871</v>
      </c>
      <c r="F44" s="66">
        <f t="shared" si="1"/>
        <v>8.6159596357163486E-4</v>
      </c>
    </row>
    <row r="45" spans="1:6" s="42" customFormat="1">
      <c r="A45" s="1" t="s">
        <v>312</v>
      </c>
      <c r="B45" s="25" t="s">
        <v>529</v>
      </c>
      <c r="C45">
        <v>12205</v>
      </c>
      <c r="D45" s="9">
        <v>82152</v>
      </c>
      <c r="E45" s="2">
        <v>94562724</v>
      </c>
      <c r="F45" s="57">
        <f t="shared" si="1"/>
        <v>8.6875669952147312E-4</v>
      </c>
    </row>
    <row r="46" spans="1:6" s="42" customFormat="1">
      <c r="A46" s="48" t="s">
        <v>309</v>
      </c>
      <c r="B46" s="49" t="s">
        <v>522</v>
      </c>
      <c r="C46" s="42">
        <v>11874</v>
      </c>
      <c r="D46" s="64">
        <v>53864</v>
      </c>
      <c r="E46" s="65">
        <v>60978152</v>
      </c>
      <c r="F46" s="66">
        <f t="shared" si="1"/>
        <v>8.8333277138342927E-4</v>
      </c>
    </row>
    <row r="47" spans="1:6" s="42" customFormat="1">
      <c r="A47" s="48" t="s">
        <v>459</v>
      </c>
      <c r="B47" s="49" t="s">
        <v>460</v>
      </c>
      <c r="C47" s="42">
        <v>138362</v>
      </c>
      <c r="D47" s="64">
        <v>1051327</v>
      </c>
      <c r="E47" s="65">
        <v>1186829915</v>
      </c>
      <c r="F47" s="66">
        <f t="shared" si="1"/>
        <v>8.858278568079403E-4</v>
      </c>
    </row>
    <row r="48" spans="1:6">
      <c r="A48" s="1" t="s">
        <v>472</v>
      </c>
      <c r="B48" s="25" t="s">
        <v>474</v>
      </c>
      <c r="C48">
        <v>18071</v>
      </c>
      <c r="D48" s="9">
        <v>102000</v>
      </c>
      <c r="E48" s="2">
        <v>114574967</v>
      </c>
      <c r="F48" s="57">
        <f t="shared" si="1"/>
        <v>8.9024681979616024E-4</v>
      </c>
    </row>
    <row r="49" spans="1:6" s="72" customFormat="1">
      <c r="A49" s="70" t="s">
        <v>259</v>
      </c>
      <c r="B49" s="71" t="s">
        <v>532</v>
      </c>
      <c r="C49" s="72">
        <v>5571</v>
      </c>
      <c r="D49" s="73">
        <v>36018</v>
      </c>
      <c r="E49" s="74">
        <v>39804466</v>
      </c>
      <c r="F49" s="75">
        <f t="shared" si="1"/>
        <v>9.0487333757975803E-4</v>
      </c>
    </row>
    <row r="50" spans="1:6">
      <c r="A50" s="1" t="s">
        <v>303</v>
      </c>
      <c r="B50" s="25" t="s">
        <v>501</v>
      </c>
      <c r="C50">
        <v>8312</v>
      </c>
      <c r="D50" s="9">
        <v>56000</v>
      </c>
      <c r="E50" s="2">
        <v>61757126</v>
      </c>
      <c r="F50" s="57">
        <f t="shared" si="1"/>
        <v>9.0677794818366385E-4</v>
      </c>
    </row>
    <row r="51" spans="1:6">
      <c r="A51" s="1" t="s">
        <v>303</v>
      </c>
      <c r="B51" s="25" t="s">
        <v>500</v>
      </c>
      <c r="C51">
        <v>13341</v>
      </c>
      <c r="D51" s="9">
        <v>110000</v>
      </c>
      <c r="E51" s="2">
        <v>120265812</v>
      </c>
      <c r="F51" s="57">
        <f t="shared" si="1"/>
        <v>9.1464064617133257E-4</v>
      </c>
    </row>
    <row r="52" spans="1:6" s="42" customFormat="1">
      <c r="A52" s="1" t="s">
        <v>459</v>
      </c>
      <c r="B52" s="25" t="s">
        <v>462</v>
      </c>
      <c r="C52">
        <v>27824</v>
      </c>
      <c r="D52" s="9">
        <v>133121</v>
      </c>
      <c r="E52" s="2">
        <v>143481381</v>
      </c>
      <c r="F52" s="57">
        <f t="shared" si="1"/>
        <v>9.2779285418224402E-4</v>
      </c>
    </row>
    <row r="53" spans="1:6">
      <c r="A53" s="48" t="s">
        <v>468</v>
      </c>
      <c r="B53" s="49" t="s">
        <v>469</v>
      </c>
      <c r="C53" s="42">
        <v>14591</v>
      </c>
      <c r="D53" s="64">
        <v>75000</v>
      </c>
      <c r="E53" s="65">
        <v>78911436</v>
      </c>
      <c r="F53" s="66">
        <f t="shared" si="1"/>
        <v>9.5043258368787003E-4</v>
      </c>
    </row>
    <row r="54" spans="1:6" s="42" customFormat="1">
      <c r="A54" s="48" t="s">
        <v>297</v>
      </c>
      <c r="B54" s="49" t="s">
        <v>488</v>
      </c>
      <c r="C54" s="42">
        <v>249157</v>
      </c>
      <c r="D54" s="64">
        <v>1555744</v>
      </c>
      <c r="E54" s="65">
        <v>1632718674</v>
      </c>
      <c r="F54" s="66">
        <f t="shared" si="1"/>
        <v>9.5285490683375375E-4</v>
      </c>
    </row>
    <row r="55" spans="1:6" s="76" customFormat="1">
      <c r="A55" s="77" t="s">
        <v>305</v>
      </c>
      <c r="B55" s="78" t="s">
        <v>503</v>
      </c>
      <c r="C55" s="76">
        <v>89387</v>
      </c>
      <c r="D55" s="79">
        <v>1103516</v>
      </c>
      <c r="E55" s="80">
        <v>1130969140</v>
      </c>
      <c r="F55" s="81">
        <f t="shared" si="1"/>
        <v>9.757260043364225E-4</v>
      </c>
    </row>
    <row r="56" spans="1:6">
      <c r="A56" s="48" t="s">
        <v>549</v>
      </c>
      <c r="B56" s="49" t="s">
        <v>550</v>
      </c>
      <c r="C56" s="42">
        <v>55644</v>
      </c>
      <c r="D56" s="64">
        <v>347436</v>
      </c>
      <c r="E56" s="65">
        <v>351957870</v>
      </c>
      <c r="F56" s="66">
        <f t="shared" si="1"/>
        <v>9.8715224069289881E-4</v>
      </c>
    </row>
    <row r="57" spans="1:6">
      <c r="A57" s="48" t="s">
        <v>259</v>
      </c>
      <c r="B57" s="49" t="s">
        <v>531</v>
      </c>
      <c r="C57" s="42">
        <v>1675</v>
      </c>
      <c r="D57" s="64">
        <v>21575</v>
      </c>
      <c r="E57" s="67">
        <v>21721726</v>
      </c>
      <c r="F57" s="66">
        <f t="shared" si="1"/>
        <v>9.9324519607696003E-4</v>
      </c>
    </row>
    <row r="58" spans="1:6">
      <c r="A58" s="1" t="s">
        <v>292</v>
      </c>
      <c r="B58" s="25" t="s">
        <v>479</v>
      </c>
      <c r="C58">
        <v>26910</v>
      </c>
      <c r="D58" s="9">
        <v>157500</v>
      </c>
      <c r="E58" s="2">
        <v>151933894</v>
      </c>
      <c r="F58" s="57">
        <f t="shared" si="1"/>
        <v>1.0366350512940846E-3</v>
      </c>
    </row>
    <row r="59" spans="1:6">
      <c r="A59" s="69" t="s">
        <v>322</v>
      </c>
      <c r="B59" s="49" t="s">
        <v>554</v>
      </c>
      <c r="C59" s="42">
        <v>27187</v>
      </c>
      <c r="D59" s="64">
        <v>160000</v>
      </c>
      <c r="E59" s="65">
        <v>153172172</v>
      </c>
      <c r="F59" s="66">
        <f t="shared" si="1"/>
        <v>1.0445761649185206E-3</v>
      </c>
    </row>
    <row r="60" spans="1:6" s="42" customFormat="1">
      <c r="A60" s="48" t="s">
        <v>454</v>
      </c>
      <c r="B60" s="49" t="s">
        <v>455</v>
      </c>
      <c r="C60" s="42">
        <v>37635</v>
      </c>
      <c r="D60" s="64">
        <v>280000</v>
      </c>
      <c r="E60" s="65">
        <v>263606010</v>
      </c>
      <c r="F60" s="66">
        <f t="shared" si="1"/>
        <v>1.0621912603585935E-3</v>
      </c>
    </row>
    <row r="61" spans="1:6" s="76" customFormat="1">
      <c r="A61" s="70" t="s">
        <v>292</v>
      </c>
      <c r="B61" s="71" t="s">
        <v>480</v>
      </c>
      <c r="C61" s="72">
        <v>10453</v>
      </c>
      <c r="D61" s="73">
        <v>281282</v>
      </c>
      <c r="E61" s="74">
        <v>264732788</v>
      </c>
      <c r="F61" s="75">
        <f t="shared" si="1"/>
        <v>1.0625128913007934E-3</v>
      </c>
    </row>
    <row r="62" spans="1:6" s="42" customFormat="1">
      <c r="A62" s="48" t="s">
        <v>392</v>
      </c>
      <c r="B62" s="49" t="s">
        <v>456</v>
      </c>
      <c r="C62" s="42">
        <v>27543</v>
      </c>
      <c r="D62" s="64">
        <v>190500</v>
      </c>
      <c r="E62" s="65">
        <v>174021042</v>
      </c>
      <c r="F62" s="66">
        <f t="shared" si="1"/>
        <v>1.094695203583484E-3</v>
      </c>
    </row>
    <row r="63" spans="1:6">
      <c r="A63" s="48" t="s">
        <v>301</v>
      </c>
      <c r="B63" s="49" t="s">
        <v>495</v>
      </c>
      <c r="C63" s="42">
        <v>47698</v>
      </c>
      <c r="D63" s="64">
        <v>486993</v>
      </c>
      <c r="E63" s="65">
        <v>432308848</v>
      </c>
      <c r="F63" s="66">
        <f t="shared" si="1"/>
        <v>1.1264932518799614E-3</v>
      </c>
    </row>
    <row r="64" spans="1:6">
      <c r="A64" s="1" t="s">
        <v>468</v>
      </c>
      <c r="B64" s="25" t="s">
        <v>471</v>
      </c>
      <c r="C64">
        <v>28862</v>
      </c>
      <c r="D64" s="9">
        <v>165000</v>
      </c>
      <c r="E64" s="2">
        <v>146032300</v>
      </c>
      <c r="F64" s="57">
        <f t="shared" si="1"/>
        <v>1.1298870181459856E-3</v>
      </c>
    </row>
    <row r="65" spans="1:6" s="42" customFormat="1">
      <c r="A65" s="1" t="s">
        <v>308</v>
      </c>
      <c r="B65" s="25" t="s">
        <v>520</v>
      </c>
      <c r="C65">
        <v>21160</v>
      </c>
      <c r="D65" s="9">
        <v>126500</v>
      </c>
      <c r="E65" s="2">
        <v>111456967</v>
      </c>
      <c r="F65" s="57">
        <f t="shared" si="1"/>
        <v>1.1349671842407123E-3</v>
      </c>
    </row>
    <row r="66" spans="1:6">
      <c r="A66" s="48" t="s">
        <v>276</v>
      </c>
      <c r="B66" s="49" t="s">
        <v>548</v>
      </c>
      <c r="C66" s="42">
        <v>48866</v>
      </c>
      <c r="D66" s="64">
        <v>641831</v>
      </c>
      <c r="E66" s="65">
        <v>555970671</v>
      </c>
      <c r="F66" s="66">
        <f t="shared" si="1"/>
        <v>1.1544331985094947E-3</v>
      </c>
    </row>
    <row r="67" spans="1:6" s="72" customFormat="1">
      <c r="A67" s="70" t="s">
        <v>459</v>
      </c>
      <c r="B67" s="71" t="s">
        <v>461</v>
      </c>
      <c r="C67" s="72">
        <v>28895</v>
      </c>
      <c r="D67" s="73">
        <v>162858</v>
      </c>
      <c r="E67" s="74">
        <v>139417577</v>
      </c>
      <c r="F67" s="75">
        <f t="shared" ref="F67:F86" si="2">D67/E67</f>
        <v>1.1681310456284862E-3</v>
      </c>
    </row>
    <row r="68" spans="1:6">
      <c r="A68" s="48" t="s">
        <v>313</v>
      </c>
      <c r="B68" s="49" t="s">
        <v>533</v>
      </c>
      <c r="C68" s="42">
        <v>12813</v>
      </c>
      <c r="D68" s="64">
        <v>92500</v>
      </c>
      <c r="E68" s="65">
        <v>78546775</v>
      </c>
      <c r="F68" s="66">
        <f t="shared" si="2"/>
        <v>1.1776422392899008E-3</v>
      </c>
    </row>
    <row r="69" spans="1:6" s="42" customFormat="1">
      <c r="A69" s="1" t="s">
        <v>292</v>
      </c>
      <c r="B69" s="25" t="s">
        <v>478</v>
      </c>
      <c r="C69">
        <v>35408</v>
      </c>
      <c r="D69" s="9">
        <v>305448</v>
      </c>
      <c r="E69" s="2">
        <v>254179155</v>
      </c>
      <c r="F69" s="57">
        <f t="shared" si="2"/>
        <v>1.2017035779350199E-3</v>
      </c>
    </row>
    <row r="70" spans="1:6">
      <c r="A70" s="48" t="s">
        <v>311</v>
      </c>
      <c r="B70" s="49" t="s">
        <v>524</v>
      </c>
      <c r="C70" s="42">
        <v>39798</v>
      </c>
      <c r="D70" s="64">
        <v>293787</v>
      </c>
      <c r="E70" s="65">
        <v>244016908</v>
      </c>
      <c r="F70" s="66">
        <f t="shared" si="2"/>
        <v>1.2039616533457591E-3</v>
      </c>
    </row>
    <row r="71" spans="1:6" s="42" customFormat="1">
      <c r="A71" s="1" t="s">
        <v>509</v>
      </c>
      <c r="B71" s="25" t="s">
        <v>512</v>
      </c>
      <c r="C71">
        <v>22828</v>
      </c>
      <c r="D71" s="9">
        <v>145000</v>
      </c>
      <c r="E71" s="2">
        <v>118855193</v>
      </c>
      <c r="F71" s="57">
        <f t="shared" si="2"/>
        <v>1.2199719367751985E-3</v>
      </c>
    </row>
    <row r="72" spans="1:6">
      <c r="A72" s="1" t="s">
        <v>311</v>
      </c>
      <c r="B72" s="25" t="s">
        <v>526</v>
      </c>
      <c r="C72">
        <v>15360</v>
      </c>
      <c r="D72" s="9">
        <v>106151</v>
      </c>
      <c r="E72" s="2">
        <v>86548708</v>
      </c>
      <c r="F72" s="57">
        <f t="shared" si="2"/>
        <v>1.2264885571717605E-3</v>
      </c>
    </row>
    <row r="73" spans="1:6" s="76" customFormat="1">
      <c r="A73" s="70" t="s">
        <v>313</v>
      </c>
      <c r="B73" s="71" t="s">
        <v>534</v>
      </c>
      <c r="C73" s="72">
        <v>25735</v>
      </c>
      <c r="D73" s="73">
        <v>174000</v>
      </c>
      <c r="E73" s="74">
        <v>140602215</v>
      </c>
      <c r="F73" s="75">
        <f t="shared" si="2"/>
        <v>1.2375338468174203E-3</v>
      </c>
    </row>
    <row r="74" spans="1:6" s="42" customFormat="1">
      <c r="A74" s="1" t="s">
        <v>307</v>
      </c>
      <c r="B74" s="25" t="s">
        <v>516</v>
      </c>
      <c r="C74">
        <v>10266</v>
      </c>
      <c r="D74" s="9">
        <v>72000</v>
      </c>
      <c r="E74" s="2">
        <v>58068374</v>
      </c>
      <c r="F74" s="57">
        <f t="shared" si="2"/>
        <v>1.2399176184957408E-3</v>
      </c>
    </row>
    <row r="75" spans="1:6" s="42" customFormat="1">
      <c r="A75" s="1" t="s">
        <v>509</v>
      </c>
      <c r="B75" s="25" t="s">
        <v>511</v>
      </c>
      <c r="C75">
        <v>20461</v>
      </c>
      <c r="D75" s="9">
        <v>127556</v>
      </c>
      <c r="E75" s="2">
        <v>100831332</v>
      </c>
      <c r="F75" s="57">
        <f t="shared" si="2"/>
        <v>1.2650432903137687E-3</v>
      </c>
    </row>
    <row r="76" spans="1:6" s="42" customFormat="1">
      <c r="A76" s="1" t="s">
        <v>509</v>
      </c>
      <c r="B76" s="25" t="s">
        <v>514</v>
      </c>
      <c r="C76">
        <v>19705</v>
      </c>
      <c r="D76" s="9">
        <v>125417</v>
      </c>
      <c r="E76" s="2">
        <v>97708846</v>
      </c>
      <c r="F76" s="57">
        <f t="shared" si="2"/>
        <v>1.2835787662459958E-3</v>
      </c>
    </row>
    <row r="77" spans="1:6" s="42" customFormat="1">
      <c r="A77" s="1" t="s">
        <v>459</v>
      </c>
      <c r="B77" s="25" t="s">
        <v>463</v>
      </c>
      <c r="C77">
        <v>16009</v>
      </c>
      <c r="D77" s="9">
        <v>130722</v>
      </c>
      <c r="E77" s="2">
        <v>98465599</v>
      </c>
      <c r="F77" s="57">
        <f t="shared" si="2"/>
        <v>1.3275905628726231E-3</v>
      </c>
    </row>
    <row r="78" spans="1:6">
      <c r="A78" s="48" t="s">
        <v>509</v>
      </c>
      <c r="B78" s="49" t="s">
        <v>510</v>
      </c>
      <c r="C78" s="42">
        <v>19600</v>
      </c>
      <c r="D78" s="64">
        <v>205291</v>
      </c>
      <c r="E78" s="65">
        <v>154071779</v>
      </c>
      <c r="F78" s="66">
        <f t="shared" si="2"/>
        <v>1.332437395949066E-3</v>
      </c>
    </row>
    <row r="79" spans="1:6" s="72" customFormat="1">
      <c r="A79" s="77" t="s">
        <v>235</v>
      </c>
      <c r="B79" s="78" t="s">
        <v>517</v>
      </c>
      <c r="C79" s="76">
        <v>30236</v>
      </c>
      <c r="D79" s="79">
        <v>220000</v>
      </c>
      <c r="E79" s="80">
        <v>150306536</v>
      </c>
      <c r="F79" s="81">
        <f t="shared" si="2"/>
        <v>1.4636755383678058E-3</v>
      </c>
    </row>
    <row r="80" spans="1:6">
      <c r="A80" s="48" t="s">
        <v>539</v>
      </c>
      <c r="B80" s="49" t="s">
        <v>540</v>
      </c>
      <c r="C80" s="42">
        <v>78241</v>
      </c>
      <c r="D80" s="64">
        <v>726442</v>
      </c>
      <c r="E80" s="68">
        <v>483323787</v>
      </c>
      <c r="F80" s="66">
        <f t="shared" si="2"/>
        <v>1.5030131343401064E-3</v>
      </c>
    </row>
    <row r="81" spans="1:6">
      <c r="A81" s="1" t="s">
        <v>489</v>
      </c>
      <c r="B81" s="25" t="s">
        <v>491</v>
      </c>
      <c r="C81">
        <v>130098</v>
      </c>
      <c r="D81" s="9">
        <v>2274989</v>
      </c>
      <c r="E81" s="2">
        <v>1353290517</v>
      </c>
      <c r="F81" s="57">
        <f t="shared" si="2"/>
        <v>1.6810795401442985E-3</v>
      </c>
    </row>
    <row r="82" spans="1:6" s="42" customFormat="1">
      <c r="A82" s="48" t="s">
        <v>315</v>
      </c>
      <c r="B82" s="49" t="s">
        <v>537</v>
      </c>
      <c r="C82" s="42">
        <v>30964</v>
      </c>
      <c r="D82" s="64">
        <v>267577</v>
      </c>
      <c r="E82" s="65">
        <v>156312361</v>
      </c>
      <c r="F82" s="66">
        <f t="shared" si="2"/>
        <v>1.7118095989862247E-3</v>
      </c>
    </row>
    <row r="83" spans="1:6" s="42" customFormat="1">
      <c r="A83" s="48" t="s">
        <v>222</v>
      </c>
      <c r="B83" s="49" t="s">
        <v>508</v>
      </c>
      <c r="C83" s="42">
        <v>77100</v>
      </c>
      <c r="D83" s="64">
        <v>875609</v>
      </c>
      <c r="E83" s="65">
        <v>507408516</v>
      </c>
      <c r="F83" s="66">
        <f t="shared" si="2"/>
        <v>1.7256490034944546E-3</v>
      </c>
    </row>
    <row r="84" spans="1:6" s="42" customFormat="1">
      <c r="A84" s="48" t="s">
        <v>451</v>
      </c>
      <c r="B84" s="49" t="s">
        <v>452</v>
      </c>
      <c r="C84" s="42">
        <v>8037</v>
      </c>
      <c r="D84" s="64">
        <v>68131</v>
      </c>
      <c r="E84" s="65">
        <v>37520607</v>
      </c>
      <c r="F84" s="66">
        <f t="shared" si="2"/>
        <v>1.8158288324066824E-3</v>
      </c>
    </row>
    <row r="85" spans="1:6" s="76" customFormat="1">
      <c r="A85" s="77" t="s">
        <v>483</v>
      </c>
      <c r="B85" s="78" t="s">
        <v>484</v>
      </c>
      <c r="C85" s="76">
        <v>39687</v>
      </c>
      <c r="D85" s="79">
        <v>813645</v>
      </c>
      <c r="E85" s="80">
        <v>432106586</v>
      </c>
      <c r="F85" s="81">
        <f t="shared" si="2"/>
        <v>1.8829729200193213E-3</v>
      </c>
    </row>
    <row r="86" spans="1:6" s="42" customFormat="1">
      <c r="A86" s="1" t="s">
        <v>509</v>
      </c>
      <c r="B86" s="25" t="s">
        <v>513</v>
      </c>
      <c r="C86">
        <v>11491</v>
      </c>
      <c r="D86" s="9">
        <v>116745</v>
      </c>
      <c r="E86" s="2">
        <v>58853072</v>
      </c>
      <c r="F86" s="57">
        <f t="shared" si="2"/>
        <v>1.9836687539437196E-3</v>
      </c>
    </row>
    <row r="87" spans="1:6" s="42" customFormat="1">
      <c r="A87"/>
      <c r="B87" s="48"/>
      <c r="C87" s="56"/>
      <c r="D87" s="5"/>
      <c r="E87"/>
      <c r="F87" s="57"/>
    </row>
    <row r="91" spans="1:6" ht="14.25">
      <c r="A91" s="82" t="s">
        <v>691</v>
      </c>
    </row>
    <row r="92" spans="1:6">
      <c r="A92" s="83" t="s">
        <v>689</v>
      </c>
    </row>
    <row r="93" spans="1:6">
      <c r="A93" s="83" t="s">
        <v>690</v>
      </c>
    </row>
  </sheetData>
  <phoneticPr fontId="3" type="noConversion"/>
  <printOptions gridLines="1"/>
  <pageMargins left="0.75" right="0.75" top="1" bottom="1" header="0.5" footer="0.5"/>
  <pageSetup scale="92" orientation="landscape" verticalDpi="0" r:id="rId1"/>
  <headerFooter alignWithMargins="0">
    <oddHeader>&amp;CCounty Level Funding for Public Library Systems
(sorted lowest to highest)</oddHeader>
    <oddFooter>&amp;L&amp;9Mississippi Public Library Statistics, FY07, County Level Funding</odd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70"/>
  <sheetViews>
    <sheetView topLeftCell="B1" zoomScaleNormal="100" workbookViewId="0">
      <selection activeCell="J10" sqref="J10"/>
    </sheetView>
  </sheetViews>
  <sheetFormatPr defaultRowHeight="12.75"/>
  <cols>
    <col min="1" max="1" width="51" bestFit="1" customWidth="1"/>
    <col min="2" max="2" width="10.7109375" customWidth="1"/>
    <col min="10" max="10" width="9.140625" style="7"/>
    <col min="11" max="11" width="10" customWidth="1"/>
    <col min="12" max="12" width="14.5703125" hidden="1" customWidth="1"/>
  </cols>
  <sheetData>
    <row r="1" spans="1:14" ht="39.75" customHeight="1">
      <c r="A1" s="1" t="s">
        <v>693</v>
      </c>
      <c r="B1" s="5" t="s">
        <v>323</v>
      </c>
      <c r="C1" s="5" t="s">
        <v>63</v>
      </c>
      <c r="D1" s="5" t="s">
        <v>64</v>
      </c>
      <c r="E1" s="5" t="s">
        <v>65</v>
      </c>
      <c r="F1" s="5" t="s">
        <v>58</v>
      </c>
      <c r="G1" s="5" t="s">
        <v>59</v>
      </c>
      <c r="H1" s="5" t="s">
        <v>60</v>
      </c>
      <c r="I1" s="5" t="s">
        <v>61</v>
      </c>
      <c r="J1" s="6" t="s">
        <v>62</v>
      </c>
      <c r="K1" s="5" t="s">
        <v>66</v>
      </c>
      <c r="L1" s="5" t="s">
        <v>696</v>
      </c>
      <c r="M1" s="1"/>
      <c r="N1" s="1"/>
    </row>
    <row r="2" spans="1:14" s="72" customFormat="1">
      <c r="A2" s="70"/>
      <c r="B2" s="70"/>
      <c r="F2" s="70"/>
      <c r="G2" s="70"/>
      <c r="H2" s="70"/>
      <c r="I2" s="70"/>
      <c r="J2" s="85"/>
      <c r="K2" s="70"/>
      <c r="L2" s="70"/>
      <c r="M2" s="70"/>
      <c r="N2" s="70"/>
    </row>
    <row r="3" spans="1:14">
      <c r="A3" s="1" t="s">
        <v>68</v>
      </c>
    </row>
    <row r="4" spans="1:14">
      <c r="A4" t="s">
        <v>1</v>
      </c>
      <c r="B4" s="2">
        <v>8037</v>
      </c>
      <c r="C4">
        <v>80</v>
      </c>
      <c r="D4">
        <v>5</v>
      </c>
      <c r="E4">
        <v>2</v>
      </c>
      <c r="F4" s="3">
        <v>0</v>
      </c>
      <c r="G4" s="3">
        <v>3</v>
      </c>
      <c r="H4" s="3">
        <v>0</v>
      </c>
      <c r="I4" s="3">
        <v>3</v>
      </c>
      <c r="J4" s="7">
        <f>L4/40</f>
        <v>3</v>
      </c>
      <c r="K4">
        <v>0</v>
      </c>
      <c r="L4" s="3">
        <v>120</v>
      </c>
      <c r="N4" s="3"/>
    </row>
    <row r="5" spans="1:14">
      <c r="A5" t="s">
        <v>7</v>
      </c>
      <c r="B5" s="2">
        <v>10304</v>
      </c>
      <c r="C5">
        <v>80</v>
      </c>
      <c r="D5">
        <v>5</v>
      </c>
      <c r="E5">
        <v>2</v>
      </c>
      <c r="F5" s="3">
        <v>0</v>
      </c>
      <c r="G5" s="3">
        <v>3</v>
      </c>
      <c r="H5" s="3">
        <v>0</v>
      </c>
      <c r="I5" s="3">
        <v>3</v>
      </c>
      <c r="J5" s="7">
        <f t="shared" ref="J5:J67" si="0">L5/40</f>
        <v>2.4249999999999998</v>
      </c>
      <c r="K5" s="3">
        <v>0</v>
      </c>
      <c r="L5" s="3">
        <v>97</v>
      </c>
      <c r="N5" s="3"/>
    </row>
    <row r="6" spans="1:14">
      <c r="A6" t="s">
        <v>20</v>
      </c>
      <c r="B6" s="2">
        <v>10999</v>
      </c>
      <c r="C6">
        <v>48</v>
      </c>
      <c r="D6">
        <v>6</v>
      </c>
      <c r="E6">
        <v>1</v>
      </c>
      <c r="F6" s="3">
        <v>0</v>
      </c>
      <c r="G6" s="3">
        <v>4</v>
      </c>
      <c r="H6" s="3">
        <v>1</v>
      </c>
      <c r="I6" s="3">
        <v>5</v>
      </c>
      <c r="J6" s="7">
        <f t="shared" si="0"/>
        <v>3.85</v>
      </c>
      <c r="K6" s="3">
        <v>250</v>
      </c>
      <c r="L6" s="3">
        <v>154</v>
      </c>
      <c r="N6" s="3"/>
    </row>
    <row r="7" spans="1:14">
      <c r="A7" t="s">
        <v>22</v>
      </c>
      <c r="B7" s="2">
        <v>9994</v>
      </c>
      <c r="C7">
        <v>61</v>
      </c>
      <c r="D7">
        <v>6</v>
      </c>
      <c r="E7">
        <v>2</v>
      </c>
      <c r="F7" s="3">
        <v>0</v>
      </c>
      <c r="G7" s="3">
        <v>3</v>
      </c>
      <c r="H7" s="3">
        <v>3</v>
      </c>
      <c r="I7" s="3">
        <v>6</v>
      </c>
      <c r="J7" s="7">
        <f t="shared" si="0"/>
        <v>4.7</v>
      </c>
      <c r="K7" s="2">
        <v>1950</v>
      </c>
      <c r="L7" s="3">
        <v>188</v>
      </c>
      <c r="N7" s="3"/>
    </row>
    <row r="8" spans="1:14">
      <c r="A8" t="s">
        <v>33</v>
      </c>
      <c r="B8" s="2">
        <v>8910</v>
      </c>
      <c r="C8">
        <v>55</v>
      </c>
      <c r="D8">
        <v>6</v>
      </c>
      <c r="E8">
        <v>2</v>
      </c>
      <c r="F8" s="3">
        <v>0</v>
      </c>
      <c r="G8" s="3">
        <v>5</v>
      </c>
      <c r="H8" s="3">
        <v>1</v>
      </c>
      <c r="I8" s="3">
        <v>6</v>
      </c>
      <c r="J8" s="7">
        <f t="shared" si="0"/>
        <v>2.5</v>
      </c>
      <c r="K8" s="2">
        <v>6451.75</v>
      </c>
      <c r="L8" s="3">
        <v>100</v>
      </c>
      <c r="N8" s="2"/>
    </row>
    <row r="9" spans="1:14">
      <c r="A9" t="s">
        <v>40</v>
      </c>
      <c r="B9" s="2">
        <v>11874</v>
      </c>
      <c r="C9">
        <v>70</v>
      </c>
      <c r="D9">
        <v>6</v>
      </c>
      <c r="E9">
        <v>3</v>
      </c>
      <c r="F9" s="3">
        <v>0</v>
      </c>
      <c r="G9" s="3">
        <v>6</v>
      </c>
      <c r="H9" s="3">
        <v>1</v>
      </c>
      <c r="I9" s="3">
        <v>7</v>
      </c>
      <c r="J9" s="7">
        <f t="shared" si="0"/>
        <v>4.25</v>
      </c>
      <c r="K9" s="2">
        <v>2072</v>
      </c>
      <c r="L9" s="3">
        <v>170</v>
      </c>
      <c r="N9" s="3"/>
    </row>
    <row r="10" spans="1:14">
      <c r="A10" t="s">
        <v>44</v>
      </c>
      <c r="B10" s="2">
        <v>7246</v>
      </c>
      <c r="C10">
        <v>48</v>
      </c>
      <c r="D10">
        <v>6</v>
      </c>
      <c r="E10">
        <v>1</v>
      </c>
      <c r="F10" s="3">
        <v>1</v>
      </c>
      <c r="G10" s="3">
        <v>1</v>
      </c>
      <c r="H10" s="3">
        <v>3</v>
      </c>
      <c r="I10" s="3">
        <v>4</v>
      </c>
      <c r="J10" s="7">
        <f t="shared" si="0"/>
        <v>4.0999999999999996</v>
      </c>
      <c r="K10" s="2">
        <v>1430</v>
      </c>
      <c r="L10" s="3">
        <v>164</v>
      </c>
      <c r="N10" s="3"/>
    </row>
    <row r="11" spans="1:14">
      <c r="A11" t="s">
        <v>48</v>
      </c>
      <c r="B11" s="2">
        <v>13260</v>
      </c>
      <c r="C11">
        <v>54</v>
      </c>
      <c r="D11">
        <v>5</v>
      </c>
      <c r="E11">
        <v>2</v>
      </c>
      <c r="F11" s="3">
        <v>0</v>
      </c>
      <c r="G11" s="3">
        <v>1</v>
      </c>
      <c r="H11" s="3">
        <v>2</v>
      </c>
      <c r="I11" s="3">
        <v>3</v>
      </c>
      <c r="J11" s="7">
        <f t="shared" si="0"/>
        <v>2.1</v>
      </c>
      <c r="K11" s="3">
        <v>841.5</v>
      </c>
      <c r="L11" s="3">
        <v>84</v>
      </c>
      <c r="N11" s="3"/>
    </row>
    <row r="12" spans="1:14">
      <c r="A12" t="s">
        <v>55</v>
      </c>
      <c r="B12" s="2">
        <v>13672</v>
      </c>
      <c r="C12">
        <v>53</v>
      </c>
      <c r="D12">
        <v>5</v>
      </c>
      <c r="E12">
        <v>2</v>
      </c>
      <c r="F12" s="3">
        <v>0</v>
      </c>
      <c r="G12" s="3">
        <v>4</v>
      </c>
      <c r="H12" s="3">
        <v>2</v>
      </c>
      <c r="I12" s="3">
        <v>6</v>
      </c>
      <c r="J12" s="7">
        <f t="shared" si="0"/>
        <v>1.9875</v>
      </c>
      <c r="K12" s="3">
        <v>0</v>
      </c>
      <c r="L12" s="3">
        <v>79.5</v>
      </c>
      <c r="N12" s="3"/>
    </row>
    <row r="13" spans="1:14" s="72" customFormat="1">
      <c r="B13" s="74"/>
      <c r="F13" s="86"/>
      <c r="G13" s="86"/>
      <c r="H13" s="86"/>
      <c r="I13" s="86"/>
      <c r="J13" s="85"/>
      <c r="K13" s="86"/>
      <c r="L13" s="86"/>
      <c r="N13" s="74"/>
    </row>
    <row r="14" spans="1:14">
      <c r="A14" s="1" t="s">
        <v>69</v>
      </c>
      <c r="B14" s="2"/>
      <c r="F14" s="3"/>
      <c r="G14" s="3"/>
      <c r="H14" s="3"/>
      <c r="I14" s="3"/>
      <c r="K14" s="3"/>
      <c r="L14" s="3"/>
      <c r="M14" s="2"/>
    </row>
    <row r="15" spans="1:14">
      <c r="A15" t="s">
        <v>4</v>
      </c>
      <c r="B15" s="2">
        <v>37635</v>
      </c>
      <c r="C15">
        <v>234</v>
      </c>
      <c r="D15">
        <v>6</v>
      </c>
      <c r="E15">
        <v>10</v>
      </c>
      <c r="F15" s="3">
        <v>0</v>
      </c>
      <c r="G15" s="3">
        <v>18</v>
      </c>
      <c r="H15" s="3">
        <v>4</v>
      </c>
      <c r="I15" s="3">
        <v>22</v>
      </c>
      <c r="J15" s="7">
        <f t="shared" si="0"/>
        <v>15.074999999999999</v>
      </c>
      <c r="K15" s="3">
        <v>0</v>
      </c>
      <c r="L15" s="3">
        <v>603</v>
      </c>
      <c r="M15" s="3"/>
    </row>
    <row r="16" spans="1:14">
      <c r="A16" t="s">
        <v>6</v>
      </c>
      <c r="B16" s="2">
        <v>27543</v>
      </c>
      <c r="C16">
        <v>50</v>
      </c>
      <c r="D16">
        <v>7</v>
      </c>
      <c r="E16">
        <v>1</v>
      </c>
      <c r="F16" s="3">
        <v>1</v>
      </c>
      <c r="G16" s="3">
        <v>4</v>
      </c>
      <c r="H16" s="3">
        <v>9</v>
      </c>
      <c r="I16" s="3">
        <v>13</v>
      </c>
      <c r="J16" s="7">
        <f t="shared" si="0"/>
        <v>10.15</v>
      </c>
      <c r="K16" s="2">
        <v>11398</v>
      </c>
      <c r="L16" s="3">
        <v>406</v>
      </c>
      <c r="M16" s="2"/>
    </row>
    <row r="17" spans="1:14">
      <c r="A17" t="s">
        <v>12</v>
      </c>
      <c r="B17" s="2">
        <v>38277</v>
      </c>
      <c r="C17">
        <v>176</v>
      </c>
      <c r="D17">
        <v>6</v>
      </c>
      <c r="E17">
        <v>5</v>
      </c>
      <c r="F17" s="3">
        <v>0</v>
      </c>
      <c r="G17" s="3">
        <v>8</v>
      </c>
      <c r="H17" s="3">
        <v>8</v>
      </c>
      <c r="I17" s="3">
        <v>16</v>
      </c>
      <c r="J17" s="7">
        <f t="shared" si="0"/>
        <v>10.074999999999999</v>
      </c>
      <c r="K17">
        <v>0</v>
      </c>
      <c r="L17" s="3">
        <v>403</v>
      </c>
      <c r="M17" s="3"/>
    </row>
    <row r="18" spans="1:14">
      <c r="A18" t="s">
        <v>15</v>
      </c>
      <c r="B18" s="2">
        <v>35485</v>
      </c>
      <c r="C18">
        <v>169</v>
      </c>
      <c r="D18">
        <v>6</v>
      </c>
      <c r="E18">
        <v>6</v>
      </c>
      <c r="F18" s="3">
        <v>2</v>
      </c>
      <c r="G18" s="3">
        <v>11</v>
      </c>
      <c r="H18" s="3">
        <v>3</v>
      </c>
      <c r="I18" s="3">
        <v>14</v>
      </c>
      <c r="J18" s="7">
        <f t="shared" si="0"/>
        <v>9.5374999999999996</v>
      </c>
      <c r="K18" s="3">
        <v>421</v>
      </c>
      <c r="L18" s="3">
        <v>381.5</v>
      </c>
      <c r="M18" s="2"/>
    </row>
    <row r="19" spans="1:14">
      <c r="A19" t="s">
        <v>16</v>
      </c>
      <c r="B19" s="2">
        <v>23076</v>
      </c>
      <c r="C19">
        <v>43</v>
      </c>
      <c r="D19">
        <v>5</v>
      </c>
      <c r="E19">
        <v>1</v>
      </c>
      <c r="F19" s="3">
        <v>1</v>
      </c>
      <c r="G19" s="3">
        <v>4</v>
      </c>
      <c r="H19" s="3">
        <v>4</v>
      </c>
      <c r="I19" s="3">
        <v>8</v>
      </c>
      <c r="J19" s="7">
        <f>L19/40</f>
        <v>6</v>
      </c>
      <c r="K19" s="2">
        <v>3348</v>
      </c>
      <c r="L19" s="2">
        <v>240</v>
      </c>
      <c r="N19" s="3"/>
    </row>
    <row r="20" spans="1:14">
      <c r="A20" t="s">
        <v>18</v>
      </c>
      <c r="B20" s="2">
        <v>35088</v>
      </c>
      <c r="C20">
        <v>84</v>
      </c>
      <c r="D20">
        <v>6</v>
      </c>
      <c r="E20">
        <v>2</v>
      </c>
      <c r="F20" s="3">
        <v>2</v>
      </c>
      <c r="G20" s="3">
        <v>3</v>
      </c>
      <c r="H20" s="3">
        <v>8</v>
      </c>
      <c r="I20" s="3">
        <v>11</v>
      </c>
      <c r="J20" s="7">
        <f t="shared" si="0"/>
        <v>9.0500000000000007</v>
      </c>
      <c r="K20" s="3">
        <v>81</v>
      </c>
      <c r="L20" s="3">
        <v>362</v>
      </c>
      <c r="M20" s="3"/>
    </row>
    <row r="21" spans="1:14">
      <c r="A21" t="s">
        <v>19</v>
      </c>
      <c r="B21" s="2">
        <v>39687</v>
      </c>
      <c r="C21">
        <v>210</v>
      </c>
      <c r="D21">
        <v>6</v>
      </c>
      <c r="E21">
        <v>4</v>
      </c>
      <c r="F21" s="3">
        <v>4</v>
      </c>
      <c r="G21" s="3">
        <v>11</v>
      </c>
      <c r="H21" s="3">
        <v>28</v>
      </c>
      <c r="I21" s="3">
        <v>39</v>
      </c>
      <c r="J21" s="7">
        <f t="shared" si="0"/>
        <v>27.75</v>
      </c>
      <c r="K21">
        <v>0</v>
      </c>
      <c r="L21" s="2">
        <v>1110</v>
      </c>
      <c r="M21" s="2"/>
    </row>
    <row r="22" spans="1:14">
      <c r="A22" t="s">
        <v>25</v>
      </c>
      <c r="B22" s="2">
        <v>32438</v>
      </c>
      <c r="C22">
        <v>149</v>
      </c>
      <c r="D22">
        <v>6</v>
      </c>
      <c r="E22">
        <v>5</v>
      </c>
      <c r="F22" s="3">
        <v>1</v>
      </c>
      <c r="G22" s="3">
        <v>6</v>
      </c>
      <c r="H22" s="3">
        <v>5</v>
      </c>
      <c r="I22" s="3">
        <v>11</v>
      </c>
      <c r="J22" s="7">
        <f t="shared" si="0"/>
        <v>9.8375000000000004</v>
      </c>
      <c r="K22" s="2">
        <v>3872</v>
      </c>
      <c r="L22" s="3">
        <v>393.5</v>
      </c>
      <c r="M22" s="4"/>
    </row>
    <row r="23" spans="1:14">
      <c r="A23" t="s">
        <v>34</v>
      </c>
      <c r="B23" s="2">
        <v>36695</v>
      </c>
      <c r="C23">
        <v>95</v>
      </c>
      <c r="D23">
        <v>6</v>
      </c>
      <c r="E23">
        <v>3</v>
      </c>
      <c r="F23" s="3">
        <v>2</v>
      </c>
      <c r="G23" s="3">
        <v>8</v>
      </c>
      <c r="H23" s="3">
        <v>3</v>
      </c>
      <c r="I23" s="3">
        <v>11</v>
      </c>
      <c r="J23" s="7">
        <f t="shared" si="0"/>
        <v>5.375</v>
      </c>
      <c r="K23" s="2">
        <v>1500</v>
      </c>
      <c r="L23" s="3">
        <v>215</v>
      </c>
      <c r="M23" s="3"/>
    </row>
    <row r="24" spans="1:14">
      <c r="A24" t="s">
        <v>38</v>
      </c>
      <c r="B24" s="2">
        <v>30236</v>
      </c>
      <c r="C24">
        <v>47</v>
      </c>
      <c r="D24">
        <v>6</v>
      </c>
      <c r="E24">
        <v>1</v>
      </c>
      <c r="F24" s="3">
        <v>1</v>
      </c>
      <c r="G24" s="3">
        <v>5</v>
      </c>
      <c r="H24" s="3">
        <v>3</v>
      </c>
      <c r="I24" s="3">
        <v>8</v>
      </c>
      <c r="J24" s="7">
        <f t="shared" si="0"/>
        <v>5.9874999999999998</v>
      </c>
      <c r="K24" s="2">
        <v>10263</v>
      </c>
      <c r="L24" s="3">
        <v>239.5</v>
      </c>
      <c r="M24" s="3"/>
    </row>
    <row r="25" spans="1:14">
      <c r="A25" t="s">
        <v>45</v>
      </c>
      <c r="B25" s="2">
        <v>38548</v>
      </c>
      <c r="C25">
        <v>138</v>
      </c>
      <c r="D25">
        <v>6</v>
      </c>
      <c r="E25">
        <v>3</v>
      </c>
      <c r="F25" s="3">
        <v>2</v>
      </c>
      <c r="G25" s="3">
        <v>3</v>
      </c>
      <c r="H25" s="3">
        <v>9</v>
      </c>
      <c r="I25" s="3">
        <v>12</v>
      </c>
      <c r="J25" s="7">
        <f t="shared" si="0"/>
        <v>9.1999999999999993</v>
      </c>
      <c r="K25" s="3">
        <v>65</v>
      </c>
      <c r="L25" s="3">
        <v>368</v>
      </c>
      <c r="M25" s="3"/>
    </row>
    <row r="26" spans="1:14">
      <c r="A26" t="s">
        <v>47</v>
      </c>
      <c r="B26" s="2">
        <v>30964</v>
      </c>
      <c r="C26">
        <v>97</v>
      </c>
      <c r="D26">
        <v>6</v>
      </c>
      <c r="E26">
        <v>5</v>
      </c>
      <c r="F26" s="3">
        <v>1</v>
      </c>
      <c r="G26" s="3">
        <v>5</v>
      </c>
      <c r="H26" s="3">
        <v>8</v>
      </c>
      <c r="I26" s="3">
        <v>13</v>
      </c>
      <c r="J26" s="7">
        <f t="shared" si="0"/>
        <v>10.607749999999999</v>
      </c>
      <c r="K26" s="3">
        <v>986</v>
      </c>
      <c r="L26" s="3">
        <v>424.31</v>
      </c>
      <c r="M26" s="2"/>
    </row>
    <row r="27" spans="1:14">
      <c r="A27" t="s">
        <v>51</v>
      </c>
      <c r="B27" s="2">
        <v>26907</v>
      </c>
      <c r="C27">
        <v>73</v>
      </c>
      <c r="D27">
        <v>6</v>
      </c>
      <c r="E27">
        <v>2</v>
      </c>
      <c r="F27" s="3">
        <v>1</v>
      </c>
      <c r="G27" s="3">
        <v>5</v>
      </c>
      <c r="H27" s="3">
        <v>3</v>
      </c>
      <c r="I27" s="3">
        <v>8</v>
      </c>
      <c r="J27" s="7">
        <f t="shared" si="0"/>
        <v>10.5</v>
      </c>
      <c r="K27" s="3">
        <v>200</v>
      </c>
      <c r="L27" s="3">
        <v>420</v>
      </c>
      <c r="M27" s="3"/>
    </row>
    <row r="28" spans="1:14">
      <c r="A28" t="s">
        <v>54</v>
      </c>
      <c r="B28" s="2">
        <v>21096</v>
      </c>
      <c r="C28">
        <v>49</v>
      </c>
      <c r="D28">
        <v>6</v>
      </c>
      <c r="E28">
        <v>1</v>
      </c>
      <c r="F28" s="3">
        <v>1</v>
      </c>
      <c r="G28" s="3">
        <v>3</v>
      </c>
      <c r="H28" s="3">
        <v>9</v>
      </c>
      <c r="I28" s="3">
        <v>12</v>
      </c>
      <c r="J28" s="7">
        <f t="shared" si="0"/>
        <v>7.4749999999999996</v>
      </c>
      <c r="K28" s="2">
        <v>2441</v>
      </c>
      <c r="L28" s="3">
        <v>299</v>
      </c>
      <c r="M28" s="3"/>
    </row>
    <row r="29" spans="1:14">
      <c r="A29" t="s">
        <v>56</v>
      </c>
      <c r="B29" s="2">
        <v>27187</v>
      </c>
      <c r="C29">
        <v>51</v>
      </c>
      <c r="D29">
        <v>6</v>
      </c>
      <c r="E29">
        <v>1</v>
      </c>
      <c r="F29" s="3">
        <v>1</v>
      </c>
      <c r="G29" s="3">
        <v>8</v>
      </c>
      <c r="H29" s="3">
        <v>4</v>
      </c>
      <c r="I29" s="3">
        <v>12</v>
      </c>
      <c r="J29" s="7">
        <f t="shared" si="0"/>
        <v>7.5</v>
      </c>
      <c r="K29" s="3">
        <v>130</v>
      </c>
      <c r="L29" s="3">
        <v>300</v>
      </c>
      <c r="M29" s="2"/>
    </row>
    <row r="30" spans="1:14" s="72" customFormat="1">
      <c r="B30" s="74"/>
      <c r="F30" s="86"/>
      <c r="G30" s="86"/>
      <c r="H30" s="86"/>
      <c r="I30" s="86"/>
      <c r="J30" s="85"/>
      <c r="K30" s="86"/>
      <c r="L30" s="86"/>
      <c r="M30" s="86"/>
    </row>
    <row r="31" spans="1:14">
      <c r="A31" s="1" t="s">
        <v>70</v>
      </c>
      <c r="B31" s="2"/>
      <c r="F31" s="3"/>
      <c r="G31" s="3"/>
      <c r="H31" s="3"/>
      <c r="I31" s="3"/>
      <c r="K31" s="3"/>
      <c r="L31" s="3"/>
      <c r="M31" s="3"/>
    </row>
    <row r="32" spans="1:14">
      <c r="A32" t="s">
        <v>10</v>
      </c>
      <c r="B32" s="2">
        <v>59614</v>
      </c>
      <c r="C32">
        <v>94</v>
      </c>
      <c r="D32">
        <v>6</v>
      </c>
      <c r="E32">
        <v>4</v>
      </c>
      <c r="F32" s="3">
        <v>3</v>
      </c>
      <c r="G32" s="3">
        <v>18</v>
      </c>
      <c r="H32" s="3">
        <v>3</v>
      </c>
      <c r="I32" s="3">
        <v>21</v>
      </c>
      <c r="J32" s="7">
        <f t="shared" si="0"/>
        <v>16.45</v>
      </c>
      <c r="K32" s="3">
        <v>415</v>
      </c>
      <c r="L32" s="3">
        <v>658</v>
      </c>
      <c r="M32" s="3"/>
    </row>
    <row r="33" spans="1:13">
      <c r="A33" t="s">
        <v>26</v>
      </c>
      <c r="B33" s="2">
        <v>47698</v>
      </c>
      <c r="C33">
        <v>229</v>
      </c>
      <c r="D33">
        <v>6</v>
      </c>
      <c r="E33">
        <v>5</v>
      </c>
      <c r="F33" s="3">
        <v>2</v>
      </c>
      <c r="G33" s="3">
        <v>15</v>
      </c>
      <c r="H33" s="3">
        <v>1</v>
      </c>
      <c r="I33" s="3">
        <v>16</v>
      </c>
      <c r="J33" s="7">
        <f t="shared" si="0"/>
        <v>15.5</v>
      </c>
      <c r="K33" s="2">
        <v>1400</v>
      </c>
      <c r="L33" s="3">
        <v>620</v>
      </c>
      <c r="M33" s="2"/>
    </row>
    <row r="34" spans="1:13">
      <c r="A34" t="s">
        <v>30</v>
      </c>
      <c r="B34" s="2">
        <v>56182</v>
      </c>
      <c r="C34">
        <v>209</v>
      </c>
      <c r="D34">
        <v>6</v>
      </c>
      <c r="E34">
        <v>5</v>
      </c>
      <c r="F34" s="3">
        <v>3</v>
      </c>
      <c r="G34" s="3">
        <v>7</v>
      </c>
      <c r="H34" s="3">
        <v>14</v>
      </c>
      <c r="I34" s="3">
        <v>21</v>
      </c>
      <c r="J34" s="7">
        <f t="shared" si="0"/>
        <v>15.225</v>
      </c>
      <c r="K34" s="3">
        <v>0</v>
      </c>
      <c r="L34" s="3">
        <v>609</v>
      </c>
      <c r="M34" s="3"/>
    </row>
    <row r="35" spans="1:13">
      <c r="A35" t="s">
        <v>37</v>
      </c>
      <c r="B35" s="2">
        <v>41976</v>
      </c>
      <c r="C35">
        <v>120</v>
      </c>
      <c r="D35">
        <v>6</v>
      </c>
      <c r="E35">
        <v>3</v>
      </c>
      <c r="F35" s="3">
        <v>2</v>
      </c>
      <c r="G35" s="3">
        <v>6</v>
      </c>
      <c r="H35" s="3">
        <v>8</v>
      </c>
      <c r="I35" s="3">
        <v>14</v>
      </c>
      <c r="J35" s="7">
        <f t="shared" si="0"/>
        <v>10.725</v>
      </c>
      <c r="K35">
        <v>0</v>
      </c>
      <c r="L35" s="3">
        <v>429</v>
      </c>
      <c r="M35" s="3"/>
    </row>
    <row r="36" spans="1:13">
      <c r="A36" t="s">
        <v>41</v>
      </c>
      <c r="B36" s="2">
        <v>57071</v>
      </c>
      <c r="C36">
        <v>86</v>
      </c>
      <c r="D36">
        <v>6</v>
      </c>
      <c r="E36">
        <v>2</v>
      </c>
      <c r="F36" s="3">
        <v>3</v>
      </c>
      <c r="G36" s="3">
        <v>9</v>
      </c>
      <c r="H36" s="3">
        <v>10</v>
      </c>
      <c r="I36" s="3">
        <v>19</v>
      </c>
      <c r="J36" s="7">
        <f t="shared" si="0"/>
        <v>14.625</v>
      </c>
      <c r="K36" s="3">
        <v>250</v>
      </c>
      <c r="L36" s="3">
        <v>585</v>
      </c>
      <c r="M36" s="3"/>
    </row>
    <row r="37" spans="1:13">
      <c r="A37" t="s">
        <v>46</v>
      </c>
      <c r="B37" s="2">
        <v>43898</v>
      </c>
      <c r="C37">
        <v>118</v>
      </c>
      <c r="D37">
        <v>6</v>
      </c>
      <c r="E37">
        <v>3</v>
      </c>
      <c r="F37" s="3">
        <v>3</v>
      </c>
      <c r="G37" s="3">
        <v>15</v>
      </c>
      <c r="H37" s="3">
        <v>0</v>
      </c>
      <c r="I37" s="3">
        <v>15</v>
      </c>
      <c r="J37" s="7">
        <f t="shared" si="0"/>
        <v>9.4250000000000007</v>
      </c>
      <c r="K37" s="3">
        <v>0</v>
      </c>
      <c r="L37" s="3">
        <v>377</v>
      </c>
      <c r="M37" s="3"/>
    </row>
    <row r="38" spans="1:13">
      <c r="A38" t="s">
        <v>52</v>
      </c>
      <c r="B38" s="2">
        <v>48866</v>
      </c>
      <c r="C38">
        <v>60</v>
      </c>
      <c r="D38">
        <v>6</v>
      </c>
      <c r="E38">
        <v>1</v>
      </c>
      <c r="F38" s="3">
        <v>4</v>
      </c>
      <c r="G38" s="3">
        <v>6</v>
      </c>
      <c r="H38" s="3">
        <v>9</v>
      </c>
      <c r="I38" s="3">
        <v>15</v>
      </c>
      <c r="J38" s="7">
        <f t="shared" si="0"/>
        <v>12.125</v>
      </c>
      <c r="K38" s="3">
        <v>240</v>
      </c>
      <c r="L38" s="3">
        <v>485</v>
      </c>
      <c r="M38" s="3"/>
    </row>
    <row r="39" spans="1:13">
      <c r="A39" t="s">
        <v>53</v>
      </c>
      <c r="B39" s="2">
        <v>55644</v>
      </c>
      <c r="C39">
        <v>157</v>
      </c>
      <c r="D39">
        <v>6</v>
      </c>
      <c r="E39">
        <v>7</v>
      </c>
      <c r="F39" s="3">
        <v>1</v>
      </c>
      <c r="G39" s="3">
        <v>11</v>
      </c>
      <c r="H39" s="3">
        <v>13</v>
      </c>
      <c r="I39" s="3">
        <v>24</v>
      </c>
      <c r="J39" s="7">
        <f t="shared" si="0"/>
        <v>20.875</v>
      </c>
      <c r="K39" s="3">
        <v>217</v>
      </c>
      <c r="L39" s="3">
        <v>835</v>
      </c>
      <c r="M39" s="3"/>
    </row>
    <row r="40" spans="1:13" s="72" customFormat="1">
      <c r="B40" s="74"/>
      <c r="F40" s="86"/>
      <c r="G40" s="86"/>
      <c r="H40" s="86"/>
      <c r="I40" s="86"/>
      <c r="J40" s="85"/>
      <c r="K40" s="86"/>
      <c r="L40" s="86"/>
      <c r="M40" s="86"/>
    </row>
    <row r="41" spans="1:13">
      <c r="A41" s="1" t="s">
        <v>71</v>
      </c>
      <c r="B41" s="2"/>
      <c r="F41" s="3"/>
      <c r="G41" s="3"/>
      <c r="H41" s="3"/>
      <c r="I41" s="3"/>
      <c r="K41" s="3"/>
      <c r="L41" s="3"/>
      <c r="M41" s="3"/>
    </row>
    <row r="42" spans="1:13">
      <c r="A42" t="s">
        <v>13</v>
      </c>
      <c r="B42" s="2">
        <v>62427</v>
      </c>
      <c r="C42">
        <v>255</v>
      </c>
      <c r="D42">
        <v>6</v>
      </c>
      <c r="E42">
        <v>8</v>
      </c>
      <c r="F42" s="3">
        <v>3</v>
      </c>
      <c r="G42" s="3">
        <v>21</v>
      </c>
      <c r="H42" s="3">
        <v>2</v>
      </c>
      <c r="I42" s="3">
        <v>23</v>
      </c>
      <c r="J42" s="7">
        <f t="shared" si="0"/>
        <v>16.05</v>
      </c>
      <c r="K42" s="2">
        <v>3269</v>
      </c>
      <c r="L42" s="3">
        <v>642</v>
      </c>
      <c r="M42" s="3"/>
    </row>
    <row r="43" spans="1:13">
      <c r="A43" t="s">
        <v>27</v>
      </c>
      <c r="B43" s="2">
        <v>66763</v>
      </c>
      <c r="C43">
        <v>76</v>
      </c>
      <c r="D43">
        <v>2</v>
      </c>
      <c r="E43">
        <v>2</v>
      </c>
      <c r="F43" s="3">
        <v>2</v>
      </c>
      <c r="G43" s="3">
        <v>8</v>
      </c>
      <c r="H43" s="3">
        <v>8</v>
      </c>
      <c r="I43" s="3">
        <v>16</v>
      </c>
      <c r="J43" s="7">
        <f t="shared" si="0"/>
        <v>14.675000000000001</v>
      </c>
      <c r="K43" s="3">
        <v>320</v>
      </c>
      <c r="L43" s="3">
        <v>587</v>
      </c>
      <c r="M43" s="3"/>
    </row>
    <row r="44" spans="1:13">
      <c r="A44" t="s">
        <v>35</v>
      </c>
      <c r="B44" s="2">
        <v>77100</v>
      </c>
      <c r="C44">
        <v>54</v>
      </c>
      <c r="D44">
        <v>6</v>
      </c>
      <c r="E44">
        <v>1</v>
      </c>
      <c r="F44" s="3">
        <v>1</v>
      </c>
      <c r="G44" s="3">
        <v>8</v>
      </c>
      <c r="H44" s="3">
        <v>13</v>
      </c>
      <c r="I44" s="3">
        <v>21</v>
      </c>
      <c r="J44" s="7">
        <f t="shared" si="0"/>
        <v>20.05</v>
      </c>
      <c r="K44" s="3">
        <v>480</v>
      </c>
      <c r="L44" s="3">
        <v>802</v>
      </c>
      <c r="M44" s="3"/>
    </row>
    <row r="45" spans="1:13">
      <c r="A45" t="s">
        <v>42</v>
      </c>
      <c r="B45" s="2">
        <v>68503</v>
      </c>
      <c r="C45">
        <v>249</v>
      </c>
      <c r="D45">
        <v>6</v>
      </c>
      <c r="E45">
        <v>9</v>
      </c>
      <c r="F45" s="3">
        <v>2</v>
      </c>
      <c r="G45" s="3">
        <v>19</v>
      </c>
      <c r="H45" s="3">
        <v>6</v>
      </c>
      <c r="I45" s="3">
        <v>25</v>
      </c>
      <c r="J45" s="7">
        <f t="shared" si="0"/>
        <v>17.487500000000001</v>
      </c>
      <c r="K45" s="3">
        <v>116</v>
      </c>
      <c r="L45" s="3">
        <v>699.5</v>
      </c>
      <c r="M45" s="3"/>
    </row>
    <row r="46" spans="1:13">
      <c r="A46" t="s">
        <v>43</v>
      </c>
      <c r="B46" s="2">
        <v>61434</v>
      </c>
      <c r="C46">
        <v>312</v>
      </c>
      <c r="D46">
        <v>6</v>
      </c>
      <c r="E46">
        <v>12</v>
      </c>
      <c r="F46" s="3">
        <v>2</v>
      </c>
      <c r="G46" s="3">
        <v>14</v>
      </c>
      <c r="H46" s="3">
        <v>3</v>
      </c>
      <c r="I46" s="3">
        <v>17</v>
      </c>
      <c r="J46" s="7">
        <f t="shared" si="0"/>
        <v>14.2</v>
      </c>
      <c r="K46" s="3">
        <v>0</v>
      </c>
      <c r="L46" s="3">
        <v>568</v>
      </c>
      <c r="M46" s="2"/>
    </row>
    <row r="47" spans="1:13">
      <c r="A47" t="s">
        <v>49</v>
      </c>
      <c r="B47" s="2">
        <v>78241</v>
      </c>
      <c r="C47">
        <v>105</v>
      </c>
      <c r="D47">
        <v>6</v>
      </c>
      <c r="E47">
        <v>2</v>
      </c>
      <c r="F47" s="3">
        <v>5</v>
      </c>
      <c r="G47" s="3">
        <v>34</v>
      </c>
      <c r="H47" s="3">
        <v>1</v>
      </c>
      <c r="I47" s="3">
        <v>35</v>
      </c>
      <c r="J47" s="7">
        <f t="shared" si="0"/>
        <v>25.5</v>
      </c>
      <c r="K47" s="3">
        <v>150</v>
      </c>
      <c r="L47" s="2">
        <v>1020</v>
      </c>
      <c r="M47" s="3"/>
    </row>
    <row r="48" spans="1:13">
      <c r="A48" t="s">
        <v>50</v>
      </c>
      <c r="B48" s="2">
        <v>76888</v>
      </c>
      <c r="C48">
        <v>305</v>
      </c>
      <c r="D48">
        <v>6</v>
      </c>
      <c r="E48">
        <v>10</v>
      </c>
      <c r="F48" s="3">
        <v>2</v>
      </c>
      <c r="G48" s="3">
        <v>19</v>
      </c>
      <c r="H48" s="3">
        <v>21</v>
      </c>
      <c r="I48" s="3">
        <v>40</v>
      </c>
      <c r="J48" s="7">
        <f t="shared" si="0"/>
        <v>17.175000000000001</v>
      </c>
      <c r="K48" s="3">
        <v>0</v>
      </c>
      <c r="L48" s="3">
        <v>687</v>
      </c>
      <c r="M48" s="3"/>
    </row>
    <row r="49" spans="1:13" s="72" customFormat="1">
      <c r="B49" s="74"/>
      <c r="F49" s="86"/>
      <c r="G49" s="86"/>
      <c r="H49" s="86"/>
      <c r="I49" s="86"/>
      <c r="J49" s="85"/>
      <c r="K49" s="86"/>
      <c r="L49" s="86"/>
      <c r="M49" s="86"/>
    </row>
    <row r="50" spans="1:13">
      <c r="A50" s="1" t="s">
        <v>72</v>
      </c>
      <c r="M50" s="3"/>
    </row>
    <row r="51" spans="1:13">
      <c r="A51" t="s">
        <v>28</v>
      </c>
      <c r="B51" s="2">
        <v>103383</v>
      </c>
      <c r="C51">
        <v>108</v>
      </c>
      <c r="D51">
        <v>6</v>
      </c>
      <c r="E51">
        <v>3</v>
      </c>
      <c r="F51" s="3">
        <v>4</v>
      </c>
      <c r="G51" s="3">
        <v>25</v>
      </c>
      <c r="H51" s="3">
        <v>3</v>
      </c>
      <c r="I51" s="3">
        <v>28</v>
      </c>
      <c r="J51" s="7">
        <f t="shared" si="0"/>
        <v>25</v>
      </c>
      <c r="K51" s="3">
        <v>0</v>
      </c>
      <c r="L51" s="2">
        <v>1000</v>
      </c>
      <c r="M51" s="3"/>
    </row>
    <row r="52" spans="1:13">
      <c r="A52" t="s">
        <v>32</v>
      </c>
      <c r="B52" s="2">
        <v>89387</v>
      </c>
      <c r="C52">
        <v>239</v>
      </c>
      <c r="D52">
        <v>6</v>
      </c>
      <c r="E52">
        <v>5</v>
      </c>
      <c r="F52" s="3">
        <v>5</v>
      </c>
      <c r="G52" s="3">
        <v>32</v>
      </c>
      <c r="H52" s="3">
        <v>12</v>
      </c>
      <c r="I52" s="3">
        <v>44</v>
      </c>
      <c r="J52" s="7">
        <f t="shared" si="0"/>
        <v>33.200000000000003</v>
      </c>
      <c r="K52" s="2">
        <v>1948</v>
      </c>
      <c r="L52" s="2">
        <v>1328</v>
      </c>
      <c r="M52" s="3"/>
    </row>
    <row r="53" spans="1:13">
      <c r="A53" t="s">
        <v>36</v>
      </c>
      <c r="B53" s="2">
        <v>94085</v>
      </c>
      <c r="C53">
        <v>466</v>
      </c>
      <c r="D53">
        <v>6</v>
      </c>
      <c r="E53">
        <v>13</v>
      </c>
      <c r="F53" s="3">
        <v>2</v>
      </c>
      <c r="G53" s="3">
        <v>15</v>
      </c>
      <c r="H53" s="3">
        <v>28</v>
      </c>
      <c r="I53" s="3">
        <v>43</v>
      </c>
      <c r="J53" s="7">
        <f t="shared" si="0"/>
        <v>35.174999999999997</v>
      </c>
      <c r="K53" s="3">
        <v>170</v>
      </c>
      <c r="L53" s="2">
        <v>1407</v>
      </c>
      <c r="M53" s="3"/>
    </row>
    <row r="54" spans="1:13">
      <c r="A54" t="s">
        <v>39</v>
      </c>
      <c r="B54" s="2">
        <v>101200</v>
      </c>
      <c r="C54">
        <v>388</v>
      </c>
      <c r="D54">
        <v>6</v>
      </c>
      <c r="E54">
        <v>13</v>
      </c>
      <c r="F54" s="3">
        <v>3</v>
      </c>
      <c r="G54" s="3">
        <v>25</v>
      </c>
      <c r="H54" s="3">
        <v>2</v>
      </c>
      <c r="I54" s="3">
        <v>27</v>
      </c>
      <c r="J54" s="7">
        <f t="shared" si="0"/>
        <v>20.100000000000001</v>
      </c>
      <c r="K54" s="3">
        <v>33</v>
      </c>
      <c r="L54" s="3">
        <v>804</v>
      </c>
    </row>
    <row r="55" spans="1:13" s="72" customFormat="1">
      <c r="B55" s="74"/>
      <c r="F55" s="86"/>
      <c r="G55" s="86"/>
      <c r="H55" s="86"/>
      <c r="I55" s="86"/>
      <c r="J55" s="85"/>
      <c r="K55" s="86"/>
      <c r="L55" s="86"/>
    </row>
    <row r="56" spans="1:13">
      <c r="A56" s="1" t="s">
        <v>73</v>
      </c>
      <c r="B56" s="2"/>
      <c r="F56" s="3"/>
      <c r="G56" s="3"/>
      <c r="H56" s="3"/>
      <c r="I56" s="3"/>
      <c r="K56" s="3"/>
    </row>
    <row r="57" spans="1:13">
      <c r="A57" t="s">
        <v>8</v>
      </c>
      <c r="B57" s="2">
        <v>211090</v>
      </c>
      <c r="C57">
        <v>704</v>
      </c>
      <c r="D57">
        <v>6</v>
      </c>
      <c r="E57">
        <v>21</v>
      </c>
      <c r="F57" s="3">
        <v>4</v>
      </c>
      <c r="G57" s="3">
        <v>92</v>
      </c>
      <c r="H57" s="3">
        <v>12</v>
      </c>
      <c r="I57" s="3">
        <v>104</v>
      </c>
      <c r="J57" s="7">
        <f t="shared" si="0"/>
        <v>74.8</v>
      </c>
      <c r="K57" s="3">
        <v>150</v>
      </c>
      <c r="L57" s="2">
        <v>2992</v>
      </c>
    </row>
    <row r="58" spans="1:13">
      <c r="A58" t="s">
        <v>17</v>
      </c>
      <c r="B58" s="2">
        <v>264880</v>
      </c>
      <c r="C58">
        <v>588</v>
      </c>
      <c r="D58">
        <v>7</v>
      </c>
      <c r="E58">
        <v>13</v>
      </c>
      <c r="F58" s="3">
        <v>19</v>
      </c>
      <c r="G58" s="3">
        <v>24</v>
      </c>
      <c r="H58" s="3">
        <v>124</v>
      </c>
      <c r="I58" s="3">
        <v>148</v>
      </c>
      <c r="J58" s="7">
        <f t="shared" si="0"/>
        <v>98.7</v>
      </c>
      <c r="K58">
        <v>0</v>
      </c>
      <c r="L58" s="2">
        <v>3948</v>
      </c>
    </row>
    <row r="59" spans="1:13">
      <c r="A59" t="s">
        <v>21</v>
      </c>
      <c r="B59" s="2">
        <v>176105</v>
      </c>
      <c r="C59">
        <v>388</v>
      </c>
      <c r="D59">
        <v>6</v>
      </c>
      <c r="E59">
        <v>9</v>
      </c>
      <c r="F59" s="3">
        <v>8</v>
      </c>
      <c r="G59" s="3">
        <v>17</v>
      </c>
      <c r="H59" s="3">
        <v>37</v>
      </c>
      <c r="I59" s="3">
        <v>54</v>
      </c>
      <c r="J59" s="7">
        <f t="shared" si="0"/>
        <v>48.125</v>
      </c>
      <c r="K59" s="2">
        <v>1600</v>
      </c>
      <c r="L59" s="2">
        <v>1925</v>
      </c>
    </row>
    <row r="60" spans="1:13">
      <c r="A60" t="s">
        <v>23</v>
      </c>
      <c r="B60" s="2">
        <v>249157</v>
      </c>
      <c r="C60">
        <v>791</v>
      </c>
      <c r="D60">
        <v>7</v>
      </c>
      <c r="E60">
        <v>15</v>
      </c>
      <c r="F60" s="3">
        <v>7</v>
      </c>
      <c r="G60" s="3">
        <v>20</v>
      </c>
      <c r="H60" s="3">
        <v>115</v>
      </c>
      <c r="I60" s="3">
        <v>135</v>
      </c>
      <c r="J60" s="7">
        <f t="shared" si="0"/>
        <v>87.325000000000003</v>
      </c>
      <c r="K60" s="3">
        <v>0</v>
      </c>
      <c r="L60" s="2">
        <v>3493</v>
      </c>
    </row>
    <row r="61" spans="1:13">
      <c r="A61" t="s">
        <v>24</v>
      </c>
      <c r="B61" s="2">
        <v>152035</v>
      </c>
      <c r="C61">
        <v>455</v>
      </c>
      <c r="D61">
        <v>6</v>
      </c>
      <c r="E61">
        <v>8</v>
      </c>
      <c r="F61" s="3">
        <v>11</v>
      </c>
      <c r="G61" s="3">
        <v>11</v>
      </c>
      <c r="H61" s="3">
        <v>69</v>
      </c>
      <c r="I61" s="3">
        <v>80</v>
      </c>
      <c r="J61" s="7">
        <f t="shared" si="0"/>
        <v>72.9375</v>
      </c>
      <c r="K61" s="3">
        <v>18</v>
      </c>
      <c r="L61" s="4">
        <v>2917.5</v>
      </c>
    </row>
    <row r="62" spans="1:13" s="72" customFormat="1">
      <c r="B62" s="74"/>
      <c r="F62" s="86"/>
      <c r="G62" s="86"/>
      <c r="H62" s="86"/>
      <c r="I62" s="86"/>
      <c r="J62" s="85"/>
      <c r="K62" s="86"/>
      <c r="L62" s="86"/>
    </row>
    <row r="63" spans="1:13">
      <c r="A63" s="1" t="s">
        <v>67</v>
      </c>
    </row>
    <row r="64" spans="1:13">
      <c r="A64" t="s">
        <v>3</v>
      </c>
      <c r="B64" s="2">
        <v>3830</v>
      </c>
      <c r="C64">
        <v>36</v>
      </c>
      <c r="D64">
        <v>6</v>
      </c>
      <c r="E64">
        <v>1</v>
      </c>
      <c r="F64" s="3">
        <v>0</v>
      </c>
      <c r="G64" s="3">
        <v>1</v>
      </c>
      <c r="H64" s="3">
        <v>1</v>
      </c>
      <c r="I64" s="3">
        <v>2</v>
      </c>
      <c r="J64" s="7">
        <f t="shared" si="0"/>
        <v>2</v>
      </c>
      <c r="K64" s="2">
        <v>1025</v>
      </c>
      <c r="L64" s="3">
        <v>80</v>
      </c>
    </row>
    <row r="65" spans="1:14">
      <c r="A65" t="s">
        <v>110</v>
      </c>
      <c r="B65" s="23">
        <v>17283</v>
      </c>
      <c r="C65">
        <v>51</v>
      </c>
      <c r="D65">
        <v>6</v>
      </c>
      <c r="E65">
        <v>1</v>
      </c>
      <c r="F65" s="3">
        <v>0</v>
      </c>
      <c r="G65" s="3">
        <v>3</v>
      </c>
      <c r="H65" s="3">
        <v>5</v>
      </c>
      <c r="I65" s="3">
        <v>8</v>
      </c>
      <c r="J65" s="7">
        <f t="shared" si="0"/>
        <v>5.0750000000000002</v>
      </c>
      <c r="K65" s="3">
        <v>520</v>
      </c>
      <c r="L65" s="3">
        <v>203</v>
      </c>
    </row>
    <row r="66" spans="1:14" s="72" customFormat="1">
      <c r="J66" s="85"/>
    </row>
    <row r="67" spans="1:14" s="87" customFormat="1">
      <c r="A67" s="1" t="s">
        <v>74</v>
      </c>
      <c r="B67" s="29">
        <f>SUM(B4:B61)</f>
        <v>2918785</v>
      </c>
      <c r="C67" s="29">
        <f t="shared" ref="C67:I67" si="1">SUM(C4:C66)</f>
        <v>8857</v>
      </c>
      <c r="D67" s="29">
        <f t="shared" si="1"/>
        <v>294</v>
      </c>
      <c r="E67" s="29">
        <f t="shared" si="1"/>
        <v>243</v>
      </c>
      <c r="F67" s="29">
        <f t="shared" si="1"/>
        <v>122</v>
      </c>
      <c r="G67" s="29">
        <f t="shared" si="1"/>
        <v>607</v>
      </c>
      <c r="H67" s="29">
        <f t="shared" si="1"/>
        <v>641</v>
      </c>
      <c r="I67" s="29">
        <f t="shared" si="1"/>
        <v>1248</v>
      </c>
      <c r="J67" s="104">
        <f t="shared" si="0"/>
        <v>925.55774999999994</v>
      </c>
      <c r="K67" s="29">
        <f>SUM(K4:K66)</f>
        <v>60021.25</v>
      </c>
      <c r="L67" s="29">
        <f>SUM(L4:L66)</f>
        <v>37022.31</v>
      </c>
      <c r="M67"/>
      <c r="N67"/>
    </row>
    <row r="69" spans="1:14">
      <c r="A69" s="8" t="s">
        <v>75</v>
      </c>
    </row>
    <row r="70" spans="1:14">
      <c r="A70" s="8" t="s">
        <v>692</v>
      </c>
    </row>
  </sheetData>
  <phoneticPr fontId="3" type="noConversion"/>
  <printOptions gridLines="1"/>
  <pageMargins left="0.75" right="0.75" top="1" bottom="1" header="0.5" footer="0.5"/>
  <pageSetup scale="78" orientation="landscape" verticalDpi="0" r:id="rId1"/>
  <headerFooter alignWithMargins="0">
    <oddHeader>&amp;C&amp;"Arial,Bold"Public Library System Operations FY07</oddHeader>
    <oddFooter>&amp;L&amp;9Mississippi Public Library Statistics, FY07, Public Library Operations</oddFooter>
  </headerFooter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P67"/>
  <sheetViews>
    <sheetView zoomScaleNormal="100" workbookViewId="0">
      <selection activeCell="A19" sqref="A19"/>
    </sheetView>
  </sheetViews>
  <sheetFormatPr defaultRowHeight="12.75"/>
  <cols>
    <col min="1" max="1" width="51" bestFit="1" customWidth="1"/>
    <col min="2" max="2" width="10.140625" bestFit="1" customWidth="1"/>
    <col min="3" max="3" width="11.140625" bestFit="1" customWidth="1"/>
    <col min="4" max="4" width="11.140625" style="9" bestFit="1" customWidth="1"/>
    <col min="5" max="5" width="11.5703125" style="15" customWidth="1"/>
    <col min="6" max="6" width="10.140625" bestFit="1" customWidth="1"/>
    <col min="7" max="7" width="11.85546875" style="15" customWidth="1"/>
    <col min="8" max="8" width="10.140625" bestFit="1" customWidth="1"/>
    <col min="9" max="9" width="12.140625" style="15" customWidth="1"/>
    <col min="10" max="10" width="10.140625" bestFit="1" customWidth="1"/>
    <col min="11" max="11" width="10.5703125" style="15" bestFit="1" customWidth="1"/>
    <col min="12" max="12" width="11.140625" bestFit="1" customWidth="1"/>
    <col min="13" max="13" width="11.85546875" style="15" customWidth="1"/>
    <col min="14" max="14" width="10.5703125" customWidth="1"/>
    <col min="15" max="15" width="9.140625" hidden="1" customWidth="1"/>
    <col min="16" max="16" width="0" hidden="1" customWidth="1"/>
  </cols>
  <sheetData>
    <row r="1" spans="1:16" ht="25.5">
      <c r="A1" s="1" t="s">
        <v>693</v>
      </c>
      <c r="B1" s="5" t="s">
        <v>83</v>
      </c>
      <c r="C1" s="5" t="s">
        <v>84</v>
      </c>
      <c r="D1" s="13" t="s">
        <v>76</v>
      </c>
      <c r="E1" s="14" t="s">
        <v>77</v>
      </c>
      <c r="F1" s="5" t="s">
        <v>88</v>
      </c>
      <c r="G1" s="14" t="s">
        <v>78</v>
      </c>
      <c r="H1" s="5" t="s">
        <v>85</v>
      </c>
      <c r="I1" s="14" t="s">
        <v>79</v>
      </c>
      <c r="J1" s="5" t="s">
        <v>86</v>
      </c>
      <c r="K1" s="14" t="s">
        <v>80</v>
      </c>
      <c r="L1" s="5" t="s">
        <v>87</v>
      </c>
      <c r="M1" s="14" t="s">
        <v>81</v>
      </c>
      <c r="N1" s="5" t="s">
        <v>82</v>
      </c>
      <c r="P1" s="5" t="s">
        <v>57</v>
      </c>
    </row>
    <row r="2" spans="1:16" s="72" customFormat="1">
      <c r="A2" s="70"/>
      <c r="B2" s="89"/>
      <c r="C2" s="89"/>
      <c r="D2" s="90"/>
      <c r="E2" s="91"/>
      <c r="F2" s="89"/>
      <c r="G2" s="91"/>
      <c r="H2" s="89"/>
      <c r="I2" s="91"/>
      <c r="J2" s="89"/>
      <c r="K2" s="91"/>
      <c r="L2" s="89"/>
      <c r="M2" s="91"/>
      <c r="N2" s="89"/>
      <c r="P2" s="89"/>
    </row>
    <row r="3" spans="1:16">
      <c r="A3" s="1" t="s">
        <v>68</v>
      </c>
      <c r="B3" s="5"/>
      <c r="C3" s="5"/>
      <c r="D3" s="13"/>
      <c r="E3" s="14"/>
      <c r="F3" s="5"/>
      <c r="G3" s="14"/>
      <c r="H3" s="5"/>
      <c r="I3" s="14"/>
      <c r="J3" s="5"/>
      <c r="K3" s="14"/>
      <c r="L3" s="5"/>
      <c r="M3" s="14"/>
      <c r="N3" s="5"/>
      <c r="P3" s="1"/>
    </row>
    <row r="4" spans="1:16">
      <c r="A4" t="s">
        <v>1</v>
      </c>
      <c r="B4" s="9">
        <v>0</v>
      </c>
      <c r="C4" s="9">
        <v>68131</v>
      </c>
      <c r="D4" s="9">
        <f t="shared" ref="D4:D12" si="0">B4+C4</f>
        <v>68131</v>
      </c>
      <c r="E4" s="15">
        <f>D4/P4</f>
        <v>8.4771680975488373</v>
      </c>
      <c r="F4" s="11">
        <v>7739</v>
      </c>
      <c r="G4" s="15">
        <f>F4/P4</f>
        <v>0.96292148811745681</v>
      </c>
      <c r="H4" s="11">
        <v>37922</v>
      </c>
      <c r="I4" s="15">
        <f>H4/P4</f>
        <v>4.7184272738584045</v>
      </c>
      <c r="J4" s="9">
        <v>3188</v>
      </c>
      <c r="K4" s="15">
        <f>J4/P4</f>
        <v>0.39666542242130148</v>
      </c>
      <c r="L4" s="9">
        <f>D4+F4+H4+J4</f>
        <v>116980</v>
      </c>
      <c r="M4" s="15">
        <f>L4/P4</f>
        <v>14.555182281945999</v>
      </c>
      <c r="N4" s="11">
        <v>12840</v>
      </c>
      <c r="P4" s="2">
        <v>8037</v>
      </c>
    </row>
    <row r="5" spans="1:16">
      <c r="A5" t="s">
        <v>7</v>
      </c>
      <c r="B5" s="9">
        <v>5300</v>
      </c>
      <c r="C5" s="9">
        <v>65500</v>
      </c>
      <c r="D5" s="9">
        <f t="shared" si="0"/>
        <v>70800</v>
      </c>
      <c r="E5" s="15">
        <f t="shared" ref="E5:E67" si="1">D5/P5</f>
        <v>6.8711180124223601</v>
      </c>
      <c r="F5" s="11">
        <v>219</v>
      </c>
      <c r="G5" s="15">
        <f t="shared" ref="G5:G67" si="2">F5/P5</f>
        <v>2.125388198757764E-2</v>
      </c>
      <c r="H5" s="11">
        <v>40332</v>
      </c>
      <c r="I5" s="15">
        <f t="shared" ref="I5:I67" si="3">H5/P5</f>
        <v>3.9142080745341614</v>
      </c>
      <c r="J5" s="9">
        <v>3657</v>
      </c>
      <c r="K5" s="15">
        <f t="shared" ref="K5:K67" si="4">J5/P5</f>
        <v>0.3549107142857143</v>
      </c>
      <c r="L5" s="9">
        <v>115008</v>
      </c>
      <c r="M5" s="15">
        <f t="shared" ref="M5:M67" si="5">L5/P5</f>
        <v>11.161490683229813</v>
      </c>
      <c r="N5" s="11">
        <v>3000</v>
      </c>
      <c r="P5" s="2">
        <v>10304</v>
      </c>
    </row>
    <row r="6" spans="1:16">
      <c r="A6" t="s">
        <v>20</v>
      </c>
      <c r="B6" s="9">
        <v>30500</v>
      </c>
      <c r="C6" s="9">
        <v>47250</v>
      </c>
      <c r="D6" s="9">
        <f t="shared" si="0"/>
        <v>77750</v>
      </c>
      <c r="E6" s="15">
        <f t="shared" si="1"/>
        <v>7.0688244385853256</v>
      </c>
      <c r="F6" s="11">
        <v>1090</v>
      </c>
      <c r="G6" s="15">
        <f t="shared" si="2"/>
        <v>9.9099918174379492E-2</v>
      </c>
      <c r="H6" s="11">
        <v>41734</v>
      </c>
      <c r="I6" s="15">
        <f t="shared" si="3"/>
        <v>3.7943449404491316</v>
      </c>
      <c r="J6" s="9">
        <v>11007</v>
      </c>
      <c r="K6" s="15">
        <f t="shared" si="4"/>
        <v>1.0007273388489863</v>
      </c>
      <c r="L6" s="9">
        <v>131581</v>
      </c>
      <c r="M6" s="15">
        <f t="shared" si="5"/>
        <v>11.962996636057824</v>
      </c>
      <c r="N6" s="11">
        <v>2840</v>
      </c>
      <c r="P6" s="2">
        <v>10999</v>
      </c>
    </row>
    <row r="7" spans="1:16">
      <c r="A7" t="s">
        <v>22</v>
      </c>
      <c r="B7" s="9">
        <v>17500</v>
      </c>
      <c r="C7" s="9">
        <v>40000</v>
      </c>
      <c r="D7" s="9">
        <f t="shared" si="0"/>
        <v>57500</v>
      </c>
      <c r="E7" s="15">
        <f t="shared" si="1"/>
        <v>5.7534520712427453</v>
      </c>
      <c r="F7" s="11">
        <v>166</v>
      </c>
      <c r="G7" s="15">
        <f t="shared" si="2"/>
        <v>1.6609965979587752E-2</v>
      </c>
      <c r="H7" s="11">
        <v>52470</v>
      </c>
      <c r="I7" s="15">
        <f t="shared" si="3"/>
        <v>5.2501500900540323</v>
      </c>
      <c r="J7" s="9">
        <v>7291</v>
      </c>
      <c r="K7" s="15">
        <f t="shared" si="4"/>
        <v>0.72953772263358019</v>
      </c>
      <c r="L7" s="9">
        <v>117427</v>
      </c>
      <c r="M7" s="15">
        <f t="shared" si="5"/>
        <v>11.749749849909946</v>
      </c>
      <c r="N7" s="11">
        <v>12144</v>
      </c>
      <c r="P7" s="2">
        <v>9994</v>
      </c>
    </row>
    <row r="8" spans="1:16">
      <c r="A8" t="s">
        <v>33</v>
      </c>
      <c r="B8" s="9">
        <v>10000</v>
      </c>
      <c r="C8" s="9">
        <v>37000</v>
      </c>
      <c r="D8" s="9">
        <f t="shared" si="0"/>
        <v>47000</v>
      </c>
      <c r="E8" s="15">
        <f t="shared" si="1"/>
        <v>5.2749719416386087</v>
      </c>
      <c r="F8" s="12">
        <v>0</v>
      </c>
      <c r="G8" s="15">
        <f t="shared" si="2"/>
        <v>0</v>
      </c>
      <c r="H8" s="11">
        <v>34920</v>
      </c>
      <c r="I8" s="15">
        <f t="shared" si="3"/>
        <v>3.9191919191919191</v>
      </c>
      <c r="J8" s="9">
        <v>13855</v>
      </c>
      <c r="K8" s="15">
        <f t="shared" si="4"/>
        <v>1.5549943883277217</v>
      </c>
      <c r="L8" s="9">
        <v>95775</v>
      </c>
      <c r="M8" s="15">
        <f t="shared" si="5"/>
        <v>10.749158249158249</v>
      </c>
      <c r="N8" s="12">
        <v>0</v>
      </c>
      <c r="P8" s="2">
        <v>8910</v>
      </c>
    </row>
    <row r="9" spans="1:16">
      <c r="A9" t="s">
        <v>40</v>
      </c>
      <c r="B9" s="9">
        <v>9820</v>
      </c>
      <c r="C9" s="9">
        <v>53864</v>
      </c>
      <c r="D9" s="9">
        <f t="shared" si="0"/>
        <v>63684</v>
      </c>
      <c r="E9" s="15">
        <f t="shared" si="1"/>
        <v>5.3633148054573017</v>
      </c>
      <c r="F9" s="12">
        <v>0</v>
      </c>
      <c r="G9" s="15">
        <f t="shared" si="2"/>
        <v>0</v>
      </c>
      <c r="H9" s="11">
        <v>47757</v>
      </c>
      <c r="I9" s="15">
        <f t="shared" si="3"/>
        <v>4.021980798383022</v>
      </c>
      <c r="J9" s="9">
        <v>18528</v>
      </c>
      <c r="K9" s="15">
        <f t="shared" si="4"/>
        <v>1.5603840323395655</v>
      </c>
      <c r="L9" s="9">
        <v>129969</v>
      </c>
      <c r="M9" s="15">
        <f t="shared" si="5"/>
        <v>10.945679636179889</v>
      </c>
      <c r="N9" s="11">
        <v>12965</v>
      </c>
      <c r="P9" s="2">
        <v>11874</v>
      </c>
    </row>
    <row r="10" spans="1:16">
      <c r="A10" t="s">
        <v>44</v>
      </c>
      <c r="B10" s="9">
        <v>9000</v>
      </c>
      <c r="C10" s="9">
        <v>57593</v>
      </c>
      <c r="D10" s="9">
        <f t="shared" si="0"/>
        <v>66593</v>
      </c>
      <c r="E10" s="15">
        <f t="shared" si="1"/>
        <v>9.1903118962186028</v>
      </c>
      <c r="F10" s="12">
        <v>0</v>
      </c>
      <c r="G10" s="15">
        <f t="shared" si="2"/>
        <v>0</v>
      </c>
      <c r="H10" s="11">
        <v>65494</v>
      </c>
      <c r="I10" s="15">
        <f t="shared" si="3"/>
        <v>9.0386420093844873</v>
      </c>
      <c r="J10" s="10">
        <v>0</v>
      </c>
      <c r="K10" s="15">
        <f t="shared" si="4"/>
        <v>0</v>
      </c>
      <c r="L10" s="9">
        <v>132087</v>
      </c>
      <c r="M10" s="15">
        <f t="shared" si="5"/>
        <v>18.228953905603092</v>
      </c>
      <c r="N10" s="11">
        <v>2000</v>
      </c>
      <c r="P10" s="2">
        <v>7246</v>
      </c>
    </row>
    <row r="11" spans="1:16">
      <c r="A11" t="s">
        <v>48</v>
      </c>
      <c r="B11" s="9">
        <v>4800</v>
      </c>
      <c r="C11" s="9">
        <v>70000</v>
      </c>
      <c r="D11" s="9">
        <f t="shared" si="0"/>
        <v>74800</v>
      </c>
      <c r="E11" s="15">
        <f t="shared" si="1"/>
        <v>5.6410256410256414</v>
      </c>
      <c r="F11" s="12">
        <v>0</v>
      </c>
      <c r="G11" s="15">
        <f t="shared" si="2"/>
        <v>0</v>
      </c>
      <c r="H11" s="11">
        <v>47385</v>
      </c>
      <c r="I11" s="15">
        <f t="shared" si="3"/>
        <v>3.5735294117647061</v>
      </c>
      <c r="J11" s="9">
        <v>538</v>
      </c>
      <c r="K11" s="15">
        <f t="shared" si="4"/>
        <v>4.0573152337858222E-2</v>
      </c>
      <c r="L11" s="9">
        <v>122723</v>
      </c>
      <c r="M11" s="15">
        <f t="shared" si="5"/>
        <v>9.2551282051282051</v>
      </c>
      <c r="N11" s="11">
        <v>25167</v>
      </c>
      <c r="P11" s="2">
        <v>13260</v>
      </c>
    </row>
    <row r="12" spans="1:16">
      <c r="A12" t="s">
        <v>55</v>
      </c>
      <c r="B12" s="9">
        <v>3900</v>
      </c>
      <c r="C12" s="9">
        <v>30800</v>
      </c>
      <c r="D12" s="9">
        <f t="shared" si="0"/>
        <v>34700</v>
      </c>
      <c r="E12" s="15">
        <f t="shared" si="1"/>
        <v>2.5380339379754244</v>
      </c>
      <c r="F12" s="11">
        <v>8000</v>
      </c>
      <c r="G12" s="15">
        <f t="shared" si="2"/>
        <v>0.58513750731421887</v>
      </c>
      <c r="H12" s="11">
        <v>44146</v>
      </c>
      <c r="I12" s="15">
        <f t="shared" si="3"/>
        <v>3.228935049736688</v>
      </c>
      <c r="J12" s="9">
        <v>6035</v>
      </c>
      <c r="K12" s="15">
        <f t="shared" si="4"/>
        <v>0.44141310708016385</v>
      </c>
      <c r="L12" s="9">
        <v>92881</v>
      </c>
      <c r="M12" s="15">
        <f t="shared" si="5"/>
        <v>6.7935196021064952</v>
      </c>
      <c r="N12" s="11">
        <v>6868</v>
      </c>
      <c r="P12" s="2">
        <v>13672</v>
      </c>
    </row>
    <row r="13" spans="1:16" s="72" customFormat="1">
      <c r="B13" s="73"/>
      <c r="C13" s="73"/>
      <c r="D13" s="73"/>
      <c r="E13" s="92"/>
      <c r="F13" s="93"/>
      <c r="G13" s="92"/>
      <c r="H13" s="93"/>
      <c r="I13" s="92"/>
      <c r="J13" s="73"/>
      <c r="K13" s="92"/>
      <c r="L13" s="73"/>
      <c r="M13" s="92"/>
      <c r="N13" s="93"/>
      <c r="P13" s="74"/>
    </row>
    <row r="14" spans="1:16">
      <c r="A14" s="1" t="s">
        <v>69</v>
      </c>
      <c r="B14" s="9"/>
      <c r="C14" s="9"/>
      <c r="F14" s="11"/>
      <c r="H14" s="11"/>
      <c r="J14" s="9"/>
      <c r="L14" s="9"/>
      <c r="N14" s="11"/>
      <c r="P14" s="2"/>
    </row>
    <row r="15" spans="1:16">
      <c r="A15" t="s">
        <v>4</v>
      </c>
      <c r="B15" s="9">
        <v>238200</v>
      </c>
      <c r="C15" s="9">
        <v>280000</v>
      </c>
      <c r="D15" s="9">
        <f t="shared" ref="D15:D29" si="6">B15+C15</f>
        <v>518200</v>
      </c>
      <c r="E15" s="15">
        <f t="shared" si="1"/>
        <v>13.769097914175635</v>
      </c>
      <c r="F15" s="11">
        <v>14770</v>
      </c>
      <c r="G15" s="15">
        <f t="shared" si="2"/>
        <v>0.39245383286834062</v>
      </c>
      <c r="H15" s="11">
        <v>118000</v>
      </c>
      <c r="I15" s="15">
        <f t="shared" si="3"/>
        <v>3.13537930118241</v>
      </c>
      <c r="J15" s="9">
        <v>19629</v>
      </c>
      <c r="K15" s="15">
        <f t="shared" si="4"/>
        <v>0.5215623754483858</v>
      </c>
      <c r="L15" s="9">
        <v>670599</v>
      </c>
      <c r="M15" s="15">
        <f t="shared" si="5"/>
        <v>17.81849342367477</v>
      </c>
      <c r="N15" s="11">
        <v>37350</v>
      </c>
      <c r="P15" s="2">
        <v>37635</v>
      </c>
    </row>
    <row r="16" spans="1:16">
      <c r="A16" t="s">
        <v>6</v>
      </c>
      <c r="B16" s="9">
        <v>242277</v>
      </c>
      <c r="C16" s="9">
        <v>190500</v>
      </c>
      <c r="D16" s="9">
        <f t="shared" si="6"/>
        <v>432777</v>
      </c>
      <c r="E16" s="15">
        <f t="shared" si="1"/>
        <v>15.712776386014596</v>
      </c>
      <c r="F16" s="11">
        <v>14944</v>
      </c>
      <c r="G16" s="15">
        <f t="shared" si="2"/>
        <v>0.54256979994917043</v>
      </c>
      <c r="H16" s="11">
        <v>92416</v>
      </c>
      <c r="I16" s="15">
        <f t="shared" si="3"/>
        <v>3.3553352939040773</v>
      </c>
      <c r="J16" s="9">
        <v>56932</v>
      </c>
      <c r="K16" s="15">
        <f t="shared" si="4"/>
        <v>2.067022473949824</v>
      </c>
      <c r="L16" s="9">
        <v>597069</v>
      </c>
      <c r="M16" s="15">
        <f t="shared" si="5"/>
        <v>21.677703953817666</v>
      </c>
      <c r="N16" s="11">
        <v>29400</v>
      </c>
      <c r="P16" s="2">
        <v>27543</v>
      </c>
    </row>
    <row r="17" spans="1:16">
      <c r="A17" t="s">
        <v>12</v>
      </c>
      <c r="B17" s="9">
        <v>82500</v>
      </c>
      <c r="C17" s="9">
        <v>124200</v>
      </c>
      <c r="D17" s="9">
        <f t="shared" si="6"/>
        <v>206700</v>
      </c>
      <c r="E17" s="15">
        <f t="shared" si="1"/>
        <v>5.4001097264675915</v>
      </c>
      <c r="F17" s="12">
        <v>0</v>
      </c>
      <c r="G17" s="15">
        <f t="shared" si="2"/>
        <v>0</v>
      </c>
      <c r="H17" s="11">
        <v>118732</v>
      </c>
      <c r="I17" s="15">
        <f t="shared" si="3"/>
        <v>3.101914988112966</v>
      </c>
      <c r="J17" s="9">
        <v>24840</v>
      </c>
      <c r="K17" s="15">
        <f t="shared" si="4"/>
        <v>0.64895367975546669</v>
      </c>
      <c r="L17" s="9">
        <v>350272</v>
      </c>
      <c r="M17" s="15">
        <f t="shared" si="5"/>
        <v>9.1509783943360237</v>
      </c>
      <c r="N17" s="11">
        <v>39256</v>
      </c>
      <c r="P17" s="2">
        <v>38277</v>
      </c>
    </row>
    <row r="18" spans="1:16">
      <c r="A18" t="s">
        <v>15</v>
      </c>
      <c r="B18" s="9">
        <v>118014</v>
      </c>
      <c r="C18" s="9">
        <v>202000</v>
      </c>
      <c r="D18" s="9">
        <f t="shared" si="6"/>
        <v>320014</v>
      </c>
      <c r="E18" s="15">
        <f t="shared" si="1"/>
        <v>9.0182894180639703</v>
      </c>
      <c r="F18" s="11">
        <v>3296</v>
      </c>
      <c r="G18" s="15">
        <f t="shared" si="2"/>
        <v>9.2884317317176265E-2</v>
      </c>
      <c r="H18" s="11">
        <v>146552</v>
      </c>
      <c r="I18" s="15">
        <f t="shared" si="3"/>
        <v>4.1299704100324082</v>
      </c>
      <c r="J18" s="9">
        <v>51809</v>
      </c>
      <c r="K18" s="15">
        <f t="shared" si="4"/>
        <v>1.4600253628293645</v>
      </c>
      <c r="L18" s="9">
        <v>521671</v>
      </c>
      <c r="M18" s="15">
        <f t="shared" si="5"/>
        <v>14.70116950824292</v>
      </c>
      <c r="N18" s="11">
        <v>11770</v>
      </c>
      <c r="P18" s="2">
        <v>35485</v>
      </c>
    </row>
    <row r="19" spans="1:16">
      <c r="A19" t="s">
        <v>16</v>
      </c>
      <c r="B19" s="9">
        <v>129310</v>
      </c>
      <c r="C19" s="9">
        <v>85000</v>
      </c>
      <c r="D19" s="9">
        <f>B19+C19</f>
        <v>214310</v>
      </c>
      <c r="E19" s="15">
        <f>D19/P19</f>
        <v>9.287138152192755</v>
      </c>
      <c r="F19" s="11">
        <v>5436</v>
      </c>
      <c r="G19" s="15">
        <f>F19/P19</f>
        <v>0.23556942277691106</v>
      </c>
      <c r="H19" s="11">
        <v>73255</v>
      </c>
      <c r="I19" s="15">
        <f>H19/P19</f>
        <v>3.1745103137458832</v>
      </c>
      <c r="J19" s="9">
        <v>41377</v>
      </c>
      <c r="K19" s="15">
        <f>J19/P19</f>
        <v>1.7930750563355868</v>
      </c>
      <c r="L19" s="9">
        <v>334378</v>
      </c>
      <c r="M19" s="15">
        <f>L19/P19</f>
        <v>14.490292945051136</v>
      </c>
      <c r="N19" s="12">
        <v>0</v>
      </c>
      <c r="P19" s="2">
        <v>23076</v>
      </c>
    </row>
    <row r="20" spans="1:16">
      <c r="A20" t="s">
        <v>18</v>
      </c>
      <c r="B20" s="9">
        <v>171935</v>
      </c>
      <c r="C20" s="9">
        <v>171935</v>
      </c>
      <c r="D20" s="9">
        <f t="shared" si="6"/>
        <v>343870</v>
      </c>
      <c r="E20" s="15">
        <f t="shared" si="1"/>
        <v>9.8002165982672143</v>
      </c>
      <c r="F20" s="12">
        <v>0</v>
      </c>
      <c r="G20" s="15">
        <f t="shared" si="2"/>
        <v>0</v>
      </c>
      <c r="H20" s="11">
        <v>108933</v>
      </c>
      <c r="I20" s="15">
        <f t="shared" si="3"/>
        <v>3.1045656634746921</v>
      </c>
      <c r="J20" s="9">
        <v>16506</v>
      </c>
      <c r="K20" s="15">
        <f t="shared" si="4"/>
        <v>0.47041723666210672</v>
      </c>
      <c r="L20" s="9">
        <v>469309</v>
      </c>
      <c r="M20" s="15">
        <f t="shared" si="5"/>
        <v>13.375199498404013</v>
      </c>
      <c r="N20" s="12">
        <v>0</v>
      </c>
      <c r="P20" s="2">
        <v>35088</v>
      </c>
    </row>
    <row r="21" spans="1:16">
      <c r="A21" t="s">
        <v>19</v>
      </c>
      <c r="B21" s="9">
        <v>260720</v>
      </c>
      <c r="C21" s="9">
        <v>813645</v>
      </c>
      <c r="D21" s="9">
        <f t="shared" si="6"/>
        <v>1074365</v>
      </c>
      <c r="E21" s="15">
        <f t="shared" si="1"/>
        <v>27.070955224632751</v>
      </c>
      <c r="F21" s="11">
        <v>64666</v>
      </c>
      <c r="G21" s="15">
        <f t="shared" si="2"/>
        <v>1.6294000554337693</v>
      </c>
      <c r="H21" s="11">
        <v>188452</v>
      </c>
      <c r="I21" s="15">
        <f t="shared" si="3"/>
        <v>4.7484566734699021</v>
      </c>
      <c r="J21" s="9">
        <v>491473</v>
      </c>
      <c r="K21" s="15">
        <f t="shared" si="4"/>
        <v>12.383727669010003</v>
      </c>
      <c r="L21" s="9">
        <v>1818956</v>
      </c>
      <c r="M21" s="15">
        <f t="shared" si="5"/>
        <v>45.832539622546427</v>
      </c>
      <c r="N21" s="11">
        <v>119559</v>
      </c>
      <c r="P21" s="2">
        <v>39687</v>
      </c>
    </row>
    <row r="22" spans="1:16">
      <c r="A22" t="s">
        <v>25</v>
      </c>
      <c r="B22" s="9">
        <v>32650</v>
      </c>
      <c r="C22" s="9">
        <v>102004</v>
      </c>
      <c r="D22" s="9">
        <f t="shared" si="6"/>
        <v>134654</v>
      </c>
      <c r="E22" s="15">
        <f t="shared" si="1"/>
        <v>4.1511190578950616</v>
      </c>
      <c r="F22" s="12">
        <v>0</v>
      </c>
      <c r="G22" s="15">
        <f t="shared" si="2"/>
        <v>0</v>
      </c>
      <c r="H22" s="11">
        <v>111787</v>
      </c>
      <c r="I22" s="15">
        <f t="shared" si="3"/>
        <v>3.4461742400887849</v>
      </c>
      <c r="J22" s="9">
        <v>37262</v>
      </c>
      <c r="K22" s="15">
        <f t="shared" si="4"/>
        <v>1.1487144706825327</v>
      </c>
      <c r="L22" s="9">
        <v>283703</v>
      </c>
      <c r="M22" s="15">
        <f t="shared" si="5"/>
        <v>8.7460077686663791</v>
      </c>
      <c r="N22" s="12">
        <v>0</v>
      </c>
      <c r="P22" s="2">
        <v>32438</v>
      </c>
    </row>
    <row r="23" spans="1:16">
      <c r="A23" t="s">
        <v>34</v>
      </c>
      <c r="B23" s="9">
        <v>10000</v>
      </c>
      <c r="C23" s="9">
        <v>135165</v>
      </c>
      <c r="D23" s="9">
        <f t="shared" si="6"/>
        <v>145165</v>
      </c>
      <c r="E23" s="15">
        <f t="shared" si="1"/>
        <v>3.9559885542989508</v>
      </c>
      <c r="F23" s="12">
        <v>0</v>
      </c>
      <c r="G23" s="15">
        <f t="shared" si="2"/>
        <v>0</v>
      </c>
      <c r="H23" s="11">
        <v>72328</v>
      </c>
      <c r="I23" s="15">
        <f t="shared" si="3"/>
        <v>1.9710587273470499</v>
      </c>
      <c r="J23" s="9">
        <v>3600</v>
      </c>
      <c r="K23" s="15">
        <f t="shared" si="4"/>
        <v>9.8106008993050831E-2</v>
      </c>
      <c r="L23" s="9">
        <v>221093</v>
      </c>
      <c r="M23" s="15">
        <f t="shared" si="5"/>
        <v>6.0251532906390519</v>
      </c>
      <c r="N23" s="11">
        <v>10969</v>
      </c>
      <c r="P23" s="2">
        <v>36695</v>
      </c>
    </row>
    <row r="24" spans="1:16">
      <c r="A24" t="s">
        <v>38</v>
      </c>
      <c r="B24" s="9">
        <v>42878</v>
      </c>
      <c r="C24" s="9">
        <v>220000</v>
      </c>
      <c r="D24" s="9">
        <f t="shared" si="6"/>
        <v>262878</v>
      </c>
      <c r="E24" s="15">
        <f t="shared" si="1"/>
        <v>8.6942055827490403</v>
      </c>
      <c r="F24" s="12">
        <v>0</v>
      </c>
      <c r="G24" s="15">
        <f t="shared" si="2"/>
        <v>0</v>
      </c>
      <c r="H24" s="11">
        <v>78072</v>
      </c>
      <c r="I24" s="15">
        <f t="shared" si="3"/>
        <v>2.582087577721921</v>
      </c>
      <c r="J24" s="9">
        <v>18791</v>
      </c>
      <c r="K24" s="15">
        <f t="shared" si="4"/>
        <v>0.62147770869162589</v>
      </c>
      <c r="L24" s="9">
        <v>359741</v>
      </c>
      <c r="M24" s="15">
        <f t="shared" si="5"/>
        <v>11.897770869162589</v>
      </c>
      <c r="N24" s="11">
        <v>10023</v>
      </c>
      <c r="P24" s="2">
        <v>30236</v>
      </c>
    </row>
    <row r="25" spans="1:16">
      <c r="A25" t="s">
        <v>45</v>
      </c>
      <c r="B25" s="9">
        <v>54750</v>
      </c>
      <c r="C25" s="9">
        <v>266500</v>
      </c>
      <c r="D25" s="9">
        <f t="shared" si="6"/>
        <v>321250</v>
      </c>
      <c r="E25" s="15">
        <f t="shared" si="1"/>
        <v>8.3337656947182737</v>
      </c>
      <c r="F25" s="12">
        <v>0</v>
      </c>
      <c r="G25" s="15">
        <f t="shared" si="2"/>
        <v>0</v>
      </c>
      <c r="H25" s="11">
        <v>127920</v>
      </c>
      <c r="I25" s="15">
        <f t="shared" si="3"/>
        <v>3.3184601016913979</v>
      </c>
      <c r="J25" s="9">
        <v>22904</v>
      </c>
      <c r="K25" s="15">
        <f t="shared" si="4"/>
        <v>0.59416830963992939</v>
      </c>
      <c r="L25" s="9">
        <v>472074</v>
      </c>
      <c r="M25" s="15">
        <f t="shared" si="5"/>
        <v>12.2463941060496</v>
      </c>
      <c r="N25" s="11">
        <v>13000</v>
      </c>
      <c r="P25" s="2">
        <v>38548</v>
      </c>
    </row>
    <row r="26" spans="1:16">
      <c r="A26" t="s">
        <v>47</v>
      </c>
      <c r="B26" s="9">
        <v>109370</v>
      </c>
      <c r="C26" s="9">
        <v>267577</v>
      </c>
      <c r="D26" s="9">
        <f t="shared" si="6"/>
        <v>376947</v>
      </c>
      <c r="E26" s="15">
        <f t="shared" si="1"/>
        <v>12.173717865908797</v>
      </c>
      <c r="F26" s="11">
        <v>36849</v>
      </c>
      <c r="G26" s="15">
        <f t="shared" si="2"/>
        <v>1.1900594238470481</v>
      </c>
      <c r="H26" s="11">
        <v>110090</v>
      </c>
      <c r="I26" s="15">
        <f t="shared" si="3"/>
        <v>3.5554191964862421</v>
      </c>
      <c r="J26" s="9">
        <v>16061</v>
      </c>
      <c r="K26" s="15">
        <f t="shared" si="4"/>
        <v>0.51869913447874949</v>
      </c>
      <c r="L26" s="9">
        <v>539947</v>
      </c>
      <c r="M26" s="15">
        <f t="shared" si="5"/>
        <v>17.437895620720838</v>
      </c>
      <c r="N26" s="11">
        <v>151317</v>
      </c>
      <c r="P26" s="2">
        <v>30964</v>
      </c>
    </row>
    <row r="27" spans="1:16">
      <c r="A27" t="s">
        <v>51</v>
      </c>
      <c r="B27" s="9">
        <v>15000</v>
      </c>
      <c r="C27" s="9">
        <v>126687</v>
      </c>
      <c r="D27" s="9">
        <f t="shared" si="6"/>
        <v>141687</v>
      </c>
      <c r="E27" s="15">
        <f t="shared" si="1"/>
        <v>5.2658044375069686</v>
      </c>
      <c r="F27" s="11">
        <v>6693</v>
      </c>
      <c r="G27" s="15">
        <f t="shared" si="2"/>
        <v>0.248745679562939</v>
      </c>
      <c r="H27" s="11">
        <v>73513</v>
      </c>
      <c r="I27" s="15">
        <f t="shared" si="3"/>
        <v>2.7321143196937601</v>
      </c>
      <c r="J27" s="9">
        <v>27236</v>
      </c>
      <c r="K27" s="15">
        <f t="shared" si="4"/>
        <v>1.0122273014457204</v>
      </c>
      <c r="L27" s="9">
        <v>249129</v>
      </c>
      <c r="M27" s="15">
        <f t="shared" si="5"/>
        <v>9.2588917382093872</v>
      </c>
      <c r="N27" s="11">
        <v>11162</v>
      </c>
      <c r="P27" s="2">
        <v>26907</v>
      </c>
    </row>
    <row r="28" spans="1:16">
      <c r="A28" t="s">
        <v>54</v>
      </c>
      <c r="B28" s="9">
        <v>86157</v>
      </c>
      <c r="C28" s="9">
        <v>112044</v>
      </c>
      <c r="D28" s="9">
        <f t="shared" si="6"/>
        <v>198201</v>
      </c>
      <c r="E28" s="15">
        <f t="shared" si="1"/>
        <v>9.395193401592719</v>
      </c>
      <c r="F28" s="11">
        <v>5000</v>
      </c>
      <c r="G28" s="15">
        <f t="shared" si="2"/>
        <v>0.23701175578308684</v>
      </c>
      <c r="H28" s="11">
        <v>89881</v>
      </c>
      <c r="I28" s="15">
        <f t="shared" si="3"/>
        <v>4.260570724307926</v>
      </c>
      <c r="J28" s="9">
        <v>36063</v>
      </c>
      <c r="K28" s="15">
        <f t="shared" si="4"/>
        <v>1.7094709897610922</v>
      </c>
      <c r="L28" s="9">
        <v>329145</v>
      </c>
      <c r="M28" s="15">
        <f t="shared" si="5"/>
        <v>15.602246871444823</v>
      </c>
      <c r="N28" s="11">
        <v>8860</v>
      </c>
      <c r="P28" s="2">
        <v>21096</v>
      </c>
    </row>
    <row r="29" spans="1:16">
      <c r="A29" t="s">
        <v>56</v>
      </c>
      <c r="B29" s="9">
        <v>50000</v>
      </c>
      <c r="C29" s="9">
        <v>160000</v>
      </c>
      <c r="D29" s="9">
        <f t="shared" si="6"/>
        <v>210000</v>
      </c>
      <c r="E29" s="15">
        <f t="shared" si="1"/>
        <v>7.7242799867583773</v>
      </c>
      <c r="F29" s="11">
        <v>120</v>
      </c>
      <c r="G29" s="15">
        <f t="shared" si="2"/>
        <v>4.4138742781476437E-3</v>
      </c>
      <c r="H29" s="11">
        <v>82489</v>
      </c>
      <c r="I29" s="15">
        <f t="shared" si="3"/>
        <v>3.0341339610843416</v>
      </c>
      <c r="J29" s="9">
        <v>26834</v>
      </c>
      <c r="K29" s="15">
        <f t="shared" si="4"/>
        <v>0.98701585316511564</v>
      </c>
      <c r="L29" s="9">
        <v>319443</v>
      </c>
      <c r="M29" s="15">
        <f t="shared" si="5"/>
        <v>11.749843675285982</v>
      </c>
      <c r="N29" s="11">
        <v>25723</v>
      </c>
      <c r="P29" s="2">
        <v>27187</v>
      </c>
    </row>
    <row r="30" spans="1:16" s="72" customFormat="1">
      <c r="B30" s="73"/>
      <c r="C30" s="73"/>
      <c r="D30" s="73"/>
      <c r="E30" s="92"/>
      <c r="F30" s="93"/>
      <c r="G30" s="92"/>
      <c r="H30" s="93"/>
      <c r="I30" s="92"/>
      <c r="J30" s="73"/>
      <c r="K30" s="92"/>
      <c r="L30" s="73"/>
      <c r="M30" s="92"/>
      <c r="N30" s="93"/>
      <c r="P30" s="74"/>
    </row>
    <row r="31" spans="1:16">
      <c r="A31" s="1" t="s">
        <v>70</v>
      </c>
      <c r="B31" s="9"/>
      <c r="C31" s="9"/>
      <c r="F31" s="11"/>
      <c r="H31" s="11"/>
      <c r="J31" s="9"/>
      <c r="L31" s="9"/>
      <c r="N31" s="11"/>
      <c r="P31" s="2"/>
    </row>
    <row r="32" spans="1:16">
      <c r="A32" t="s">
        <v>10</v>
      </c>
      <c r="B32" s="9">
        <v>216089</v>
      </c>
      <c r="C32" s="9">
        <v>307286</v>
      </c>
      <c r="D32" s="9">
        <f t="shared" ref="D32:D39" si="7">B32+C32</f>
        <v>523375</v>
      </c>
      <c r="E32" s="15">
        <f t="shared" si="1"/>
        <v>8.7793974569731947</v>
      </c>
      <c r="F32" s="11">
        <v>11415</v>
      </c>
      <c r="G32" s="15">
        <f t="shared" si="2"/>
        <v>0.19148186667561312</v>
      </c>
      <c r="H32" s="11">
        <v>171367</v>
      </c>
      <c r="I32" s="15">
        <f t="shared" si="3"/>
        <v>2.8746099909417251</v>
      </c>
      <c r="J32" s="9">
        <v>47463</v>
      </c>
      <c r="K32" s="15">
        <f t="shared" si="4"/>
        <v>0.79617204012480292</v>
      </c>
      <c r="L32" s="9">
        <v>753620</v>
      </c>
      <c r="M32" s="15">
        <f t="shared" si="5"/>
        <v>12.641661354715335</v>
      </c>
      <c r="N32" s="11">
        <v>69436</v>
      </c>
      <c r="P32" s="2">
        <v>59614</v>
      </c>
    </row>
    <row r="33" spans="1:16">
      <c r="A33" t="s">
        <v>26</v>
      </c>
      <c r="B33" s="10">
        <v>0</v>
      </c>
      <c r="C33" s="9">
        <v>486993</v>
      </c>
      <c r="D33" s="9">
        <f t="shared" si="7"/>
        <v>486993</v>
      </c>
      <c r="E33" s="15">
        <f t="shared" si="1"/>
        <v>10.209924944442115</v>
      </c>
      <c r="F33" s="12">
        <v>0</v>
      </c>
      <c r="G33" s="15">
        <f t="shared" si="2"/>
        <v>0</v>
      </c>
      <c r="H33" s="11">
        <v>135202</v>
      </c>
      <c r="I33" s="15">
        <f t="shared" si="3"/>
        <v>2.8345423288188183</v>
      </c>
      <c r="J33" s="9">
        <v>49295</v>
      </c>
      <c r="K33" s="15">
        <f t="shared" si="4"/>
        <v>1.0334814876934044</v>
      </c>
      <c r="L33" s="9">
        <v>671490</v>
      </c>
      <c r="M33" s="15">
        <f t="shared" si="5"/>
        <v>14.077948760954337</v>
      </c>
      <c r="N33" s="11">
        <v>29842</v>
      </c>
      <c r="P33" s="2">
        <v>47698</v>
      </c>
    </row>
    <row r="34" spans="1:16">
      <c r="A34" t="s">
        <v>30</v>
      </c>
      <c r="B34" s="9">
        <v>118930</v>
      </c>
      <c r="C34" s="9">
        <v>361655</v>
      </c>
      <c r="D34" s="9">
        <f t="shared" si="7"/>
        <v>480585</v>
      </c>
      <c r="E34" s="15">
        <f t="shared" si="1"/>
        <v>8.554074258659357</v>
      </c>
      <c r="F34" s="11">
        <v>5000</v>
      </c>
      <c r="G34" s="15">
        <f t="shared" si="2"/>
        <v>8.899647573956071E-2</v>
      </c>
      <c r="H34" s="11">
        <v>254618</v>
      </c>
      <c r="I34" s="15">
        <f t="shared" si="3"/>
        <v>4.5320209319710942</v>
      </c>
      <c r="J34" s="9">
        <v>105697</v>
      </c>
      <c r="K34" s="15">
        <f t="shared" si="4"/>
        <v>1.8813320992488698</v>
      </c>
      <c r="L34" s="9">
        <v>845900</v>
      </c>
      <c r="M34" s="15">
        <f t="shared" si="5"/>
        <v>15.056423765618881</v>
      </c>
      <c r="N34" s="11">
        <v>74796</v>
      </c>
      <c r="P34" s="2">
        <v>56182</v>
      </c>
    </row>
    <row r="35" spans="1:16">
      <c r="A35" t="s">
        <v>37</v>
      </c>
      <c r="B35" s="9">
        <v>255000</v>
      </c>
      <c r="C35" s="9">
        <v>72000</v>
      </c>
      <c r="D35" s="9">
        <f t="shared" si="7"/>
        <v>327000</v>
      </c>
      <c r="E35" s="15">
        <f t="shared" si="1"/>
        <v>7.7901658090337333</v>
      </c>
      <c r="F35" s="11">
        <v>10986</v>
      </c>
      <c r="G35" s="15">
        <f t="shared" si="2"/>
        <v>0.26172098341909661</v>
      </c>
      <c r="H35" s="11">
        <v>137328</v>
      </c>
      <c r="I35" s="15">
        <f t="shared" si="3"/>
        <v>3.2715837621497998</v>
      </c>
      <c r="J35" s="9">
        <v>64877</v>
      </c>
      <c r="K35" s="15">
        <f t="shared" si="4"/>
        <v>1.5455736611396989</v>
      </c>
      <c r="L35" s="9">
        <v>540191</v>
      </c>
      <c r="M35" s="15">
        <f t="shared" si="5"/>
        <v>12.869044215742329</v>
      </c>
      <c r="N35" s="11">
        <v>8401</v>
      </c>
      <c r="P35" s="2">
        <v>41976</v>
      </c>
    </row>
    <row r="36" spans="1:16">
      <c r="A36" t="s">
        <v>41</v>
      </c>
      <c r="B36" s="9">
        <v>177827</v>
      </c>
      <c r="C36" s="9">
        <v>274600</v>
      </c>
      <c r="D36" s="9">
        <f t="shared" si="7"/>
        <v>452427</v>
      </c>
      <c r="E36" s="15">
        <f t="shared" si="1"/>
        <v>7.9274412573811572</v>
      </c>
      <c r="F36" s="12">
        <v>0</v>
      </c>
      <c r="G36" s="15">
        <f t="shared" si="2"/>
        <v>0</v>
      </c>
      <c r="H36" s="11">
        <v>143694</v>
      </c>
      <c r="I36" s="15">
        <f t="shared" si="3"/>
        <v>2.5178111475180041</v>
      </c>
      <c r="J36" s="9">
        <v>62746</v>
      </c>
      <c r="K36" s="15">
        <f t="shared" si="4"/>
        <v>1.0994375427099579</v>
      </c>
      <c r="L36" s="9">
        <v>658867</v>
      </c>
      <c r="M36" s="15">
        <f t="shared" si="5"/>
        <v>11.544689947609118</v>
      </c>
      <c r="N36" s="11">
        <v>10000</v>
      </c>
      <c r="P36" s="2">
        <v>57071</v>
      </c>
    </row>
    <row r="37" spans="1:16">
      <c r="A37" t="s">
        <v>46</v>
      </c>
      <c r="B37" s="9">
        <v>182075</v>
      </c>
      <c r="C37" s="9">
        <v>160400</v>
      </c>
      <c r="D37" s="9">
        <f t="shared" si="7"/>
        <v>342475</v>
      </c>
      <c r="E37" s="15">
        <f t="shared" si="1"/>
        <v>7.8016082737254546</v>
      </c>
      <c r="F37" s="11">
        <v>26400</v>
      </c>
      <c r="G37" s="15">
        <f t="shared" si="2"/>
        <v>0.60139414096314181</v>
      </c>
      <c r="H37" s="11">
        <v>105863</v>
      </c>
      <c r="I37" s="15">
        <f t="shared" si="3"/>
        <v>2.4115677251811016</v>
      </c>
      <c r="J37" s="9">
        <v>65090</v>
      </c>
      <c r="K37" s="15">
        <f t="shared" si="4"/>
        <v>1.4827554786095039</v>
      </c>
      <c r="L37" s="9">
        <v>539828</v>
      </c>
      <c r="M37" s="15">
        <f t="shared" si="5"/>
        <v>12.297325618479201</v>
      </c>
      <c r="N37" s="11">
        <v>18000</v>
      </c>
      <c r="P37" s="2">
        <v>43898</v>
      </c>
    </row>
    <row r="38" spans="1:16">
      <c r="A38" t="s">
        <v>52</v>
      </c>
      <c r="B38" s="10">
        <v>0</v>
      </c>
      <c r="C38" s="9">
        <v>641831</v>
      </c>
      <c r="D38" s="9">
        <f t="shared" si="7"/>
        <v>641831</v>
      </c>
      <c r="E38" s="15">
        <f t="shared" si="1"/>
        <v>13.134510702738099</v>
      </c>
      <c r="F38" s="11">
        <v>18418</v>
      </c>
      <c r="G38" s="15">
        <f t="shared" si="2"/>
        <v>0.37690827978553598</v>
      </c>
      <c r="H38" s="11">
        <v>152339</v>
      </c>
      <c r="I38" s="15">
        <f t="shared" si="3"/>
        <v>3.1174845495845784</v>
      </c>
      <c r="J38" s="9">
        <v>42470</v>
      </c>
      <c r="K38" s="15">
        <f t="shared" si="4"/>
        <v>0.86911144763230053</v>
      </c>
      <c r="L38" s="9">
        <v>855058</v>
      </c>
      <c r="M38" s="15">
        <f t="shared" si="5"/>
        <v>17.498014979740514</v>
      </c>
      <c r="N38" s="11">
        <v>17013</v>
      </c>
      <c r="P38" s="2">
        <v>48866</v>
      </c>
    </row>
    <row r="39" spans="1:16">
      <c r="A39" t="s">
        <v>53</v>
      </c>
      <c r="B39" s="9">
        <v>234613</v>
      </c>
      <c r="C39" s="9">
        <v>347436</v>
      </c>
      <c r="D39" s="9">
        <f t="shared" si="7"/>
        <v>582049</v>
      </c>
      <c r="E39" s="15">
        <f t="shared" si="1"/>
        <v>10.460229314930631</v>
      </c>
      <c r="F39" s="12">
        <v>0</v>
      </c>
      <c r="G39" s="15">
        <f t="shared" si="2"/>
        <v>0</v>
      </c>
      <c r="H39" s="11">
        <v>167529</v>
      </c>
      <c r="I39" s="15">
        <f t="shared" si="3"/>
        <v>3.0107289195600604</v>
      </c>
      <c r="J39" s="9">
        <v>16933</v>
      </c>
      <c r="K39" s="15">
        <f t="shared" si="4"/>
        <v>0.30430953921357201</v>
      </c>
      <c r="L39" s="9">
        <v>766511</v>
      </c>
      <c r="M39" s="15">
        <f t="shared" si="5"/>
        <v>13.775267773704263</v>
      </c>
      <c r="N39" s="11">
        <v>146604</v>
      </c>
      <c r="P39" s="2">
        <v>55644</v>
      </c>
    </row>
    <row r="40" spans="1:16" s="72" customFormat="1">
      <c r="B40" s="73"/>
      <c r="C40" s="73"/>
      <c r="D40" s="73"/>
      <c r="E40" s="92"/>
      <c r="F40" s="94"/>
      <c r="G40" s="92"/>
      <c r="H40" s="93"/>
      <c r="I40" s="92"/>
      <c r="J40" s="73"/>
      <c r="K40" s="92"/>
      <c r="L40" s="73"/>
      <c r="M40" s="92"/>
      <c r="N40" s="93"/>
      <c r="P40" s="74"/>
    </row>
    <row r="41" spans="1:16">
      <c r="A41" s="1" t="s">
        <v>71</v>
      </c>
      <c r="B41" s="9"/>
      <c r="C41" s="9"/>
      <c r="F41" s="12"/>
      <c r="H41" s="11"/>
      <c r="J41" s="9"/>
      <c r="L41" s="9"/>
      <c r="N41" s="11"/>
      <c r="P41" s="2"/>
    </row>
    <row r="42" spans="1:16">
      <c r="A42" t="s">
        <v>13</v>
      </c>
      <c r="B42" s="9">
        <v>152631</v>
      </c>
      <c r="C42" s="9">
        <v>309000</v>
      </c>
      <c r="D42" s="9">
        <f t="shared" ref="D42:D48" si="8">B42+C42</f>
        <v>461631</v>
      </c>
      <c r="E42" s="15">
        <f t="shared" si="1"/>
        <v>7.3947330482002975</v>
      </c>
      <c r="F42" s="11">
        <v>11811</v>
      </c>
      <c r="G42" s="15">
        <f t="shared" si="2"/>
        <v>0.18919698207506366</v>
      </c>
      <c r="H42" s="11">
        <v>197426</v>
      </c>
      <c r="I42" s="15">
        <f t="shared" si="3"/>
        <v>3.1625098114597852</v>
      </c>
      <c r="J42" s="9">
        <v>55312</v>
      </c>
      <c r="K42" s="15">
        <f t="shared" si="4"/>
        <v>0.88602687939513347</v>
      </c>
      <c r="L42" s="9">
        <v>726180</v>
      </c>
      <c r="M42" s="15">
        <f t="shared" si="5"/>
        <v>11.63246672113028</v>
      </c>
      <c r="N42" s="11">
        <v>158839</v>
      </c>
      <c r="P42" s="2">
        <v>62427</v>
      </c>
    </row>
    <row r="43" spans="1:16">
      <c r="A43" t="s">
        <v>27</v>
      </c>
      <c r="B43" s="9">
        <v>139892</v>
      </c>
      <c r="C43" s="9">
        <v>312000</v>
      </c>
      <c r="D43" s="9">
        <f t="shared" si="8"/>
        <v>451892</v>
      </c>
      <c r="E43" s="15">
        <f t="shared" si="1"/>
        <v>6.7685993739047081</v>
      </c>
      <c r="F43" s="11">
        <v>20000</v>
      </c>
      <c r="G43" s="15">
        <f t="shared" si="2"/>
        <v>0.29956712550364722</v>
      </c>
      <c r="H43" s="11">
        <v>151053</v>
      </c>
      <c r="I43" s="15">
        <f t="shared" si="3"/>
        <v>2.2625256504351214</v>
      </c>
      <c r="J43" s="9">
        <v>68122</v>
      </c>
      <c r="K43" s="15">
        <f t="shared" si="4"/>
        <v>1.0203555861779727</v>
      </c>
      <c r="L43" s="9">
        <v>691067</v>
      </c>
      <c r="M43" s="15">
        <f t="shared" si="5"/>
        <v>10.351047736021449</v>
      </c>
      <c r="N43" s="11">
        <v>32000</v>
      </c>
      <c r="P43" s="2">
        <v>66763</v>
      </c>
    </row>
    <row r="44" spans="1:16">
      <c r="A44" t="s">
        <v>35</v>
      </c>
      <c r="B44" s="9">
        <v>5000</v>
      </c>
      <c r="C44" s="9">
        <v>875609</v>
      </c>
      <c r="D44" s="9">
        <f t="shared" si="8"/>
        <v>880609</v>
      </c>
      <c r="E44" s="15">
        <f t="shared" si="1"/>
        <v>11.421647211413749</v>
      </c>
      <c r="F44" s="12">
        <v>0</v>
      </c>
      <c r="G44" s="15">
        <f t="shared" si="2"/>
        <v>0</v>
      </c>
      <c r="H44" s="11">
        <v>199053</v>
      </c>
      <c r="I44" s="15">
        <f t="shared" si="3"/>
        <v>2.581750972762646</v>
      </c>
      <c r="J44" s="9">
        <v>98009</v>
      </c>
      <c r="K44" s="15">
        <f t="shared" si="4"/>
        <v>1.2711932555123218</v>
      </c>
      <c r="L44" s="9">
        <v>1177671</v>
      </c>
      <c r="M44" s="15">
        <f t="shared" si="5"/>
        <v>15.274591439688717</v>
      </c>
      <c r="N44" s="12">
        <v>0</v>
      </c>
      <c r="P44" s="2">
        <v>77100</v>
      </c>
    </row>
    <row r="45" spans="1:16">
      <c r="A45" t="s">
        <v>42</v>
      </c>
      <c r="B45" s="9">
        <v>72655</v>
      </c>
      <c r="C45" s="9">
        <v>482517</v>
      </c>
      <c r="D45" s="9">
        <f t="shared" si="8"/>
        <v>555172</v>
      </c>
      <c r="E45" s="15">
        <f t="shared" si="1"/>
        <v>8.1043457950746678</v>
      </c>
      <c r="F45" s="11">
        <v>500</v>
      </c>
      <c r="G45" s="15">
        <f t="shared" si="2"/>
        <v>7.2989504109309085E-3</v>
      </c>
      <c r="H45" s="11">
        <v>225973</v>
      </c>
      <c r="I45" s="15">
        <f t="shared" si="3"/>
        <v>3.2987314424185801</v>
      </c>
      <c r="J45" s="9">
        <v>119024</v>
      </c>
      <c r="K45" s="15">
        <f t="shared" si="4"/>
        <v>1.7375005474212808</v>
      </c>
      <c r="L45" s="9">
        <v>900669</v>
      </c>
      <c r="M45" s="15">
        <f t="shared" si="5"/>
        <v>13.147876735325461</v>
      </c>
      <c r="N45" s="11">
        <v>48000</v>
      </c>
      <c r="P45" s="2">
        <v>68503</v>
      </c>
    </row>
    <row r="46" spans="1:16">
      <c r="A46" t="s">
        <v>43</v>
      </c>
      <c r="B46" s="9">
        <v>6620</v>
      </c>
      <c r="C46" s="9">
        <v>241505</v>
      </c>
      <c r="D46" s="9">
        <f t="shared" si="8"/>
        <v>248125</v>
      </c>
      <c r="E46" s="15">
        <f t="shared" si="1"/>
        <v>4.0388872611257609</v>
      </c>
      <c r="F46" s="12">
        <v>0</v>
      </c>
      <c r="G46" s="15">
        <f t="shared" si="2"/>
        <v>0</v>
      </c>
      <c r="H46" s="11">
        <v>222220</v>
      </c>
      <c r="I46" s="15">
        <f t="shared" si="3"/>
        <v>3.6172152228407723</v>
      </c>
      <c r="J46" s="9">
        <v>26407</v>
      </c>
      <c r="K46" s="15">
        <f t="shared" si="4"/>
        <v>0.42984340918709507</v>
      </c>
      <c r="L46" s="9">
        <v>496752</v>
      </c>
      <c r="M46" s="15">
        <f t="shared" si="5"/>
        <v>8.0859458931536281</v>
      </c>
      <c r="N46" s="12">
        <v>0</v>
      </c>
      <c r="P46" s="2">
        <v>61434</v>
      </c>
    </row>
    <row r="47" spans="1:16">
      <c r="A47" t="s">
        <v>49</v>
      </c>
      <c r="B47" s="9">
        <v>811559</v>
      </c>
      <c r="C47" s="9">
        <v>726442</v>
      </c>
      <c r="D47" s="9">
        <f t="shared" si="8"/>
        <v>1538001</v>
      </c>
      <c r="E47" s="15">
        <f t="shared" si="1"/>
        <v>19.65722575120461</v>
      </c>
      <c r="F47" s="11">
        <v>19421</v>
      </c>
      <c r="G47" s="15">
        <f t="shared" si="2"/>
        <v>0.24822024258381156</v>
      </c>
      <c r="H47" s="11">
        <v>217841</v>
      </c>
      <c r="I47" s="15">
        <f t="shared" si="3"/>
        <v>2.7842307741465473</v>
      </c>
      <c r="J47" s="9">
        <v>168066</v>
      </c>
      <c r="K47" s="15">
        <f t="shared" si="4"/>
        <v>2.1480553673904987</v>
      </c>
      <c r="L47" s="9">
        <v>1943329</v>
      </c>
      <c r="M47" s="15">
        <f t="shared" si="5"/>
        <v>24.837732135325467</v>
      </c>
      <c r="N47" s="11">
        <v>154758</v>
      </c>
      <c r="P47" s="2">
        <v>78241</v>
      </c>
    </row>
    <row r="48" spans="1:16">
      <c r="A48" t="s">
        <v>50</v>
      </c>
      <c r="B48" s="9">
        <v>2500</v>
      </c>
      <c r="C48" s="9">
        <v>237631</v>
      </c>
      <c r="D48" s="9">
        <f t="shared" si="8"/>
        <v>240131</v>
      </c>
      <c r="E48" s="15">
        <f t="shared" si="1"/>
        <v>3.1231271459785663</v>
      </c>
      <c r="F48" s="11">
        <v>42996</v>
      </c>
      <c r="G48" s="15">
        <f t="shared" si="2"/>
        <v>0.55920299656643424</v>
      </c>
      <c r="H48" s="11">
        <v>243425</v>
      </c>
      <c r="I48" s="15">
        <f t="shared" si="3"/>
        <v>3.1659686817188639</v>
      </c>
      <c r="J48" s="9">
        <v>38027</v>
      </c>
      <c r="K48" s="15">
        <f t="shared" si="4"/>
        <v>0.49457652689626469</v>
      </c>
      <c r="L48" s="9">
        <v>564579</v>
      </c>
      <c r="M48" s="15">
        <f t="shared" si="5"/>
        <v>7.3428753511601288</v>
      </c>
      <c r="N48" s="11">
        <v>127035</v>
      </c>
      <c r="P48" s="2">
        <v>76888</v>
      </c>
    </row>
    <row r="49" spans="1:16" s="72" customFormat="1">
      <c r="B49" s="73"/>
      <c r="C49" s="73"/>
      <c r="D49" s="73"/>
      <c r="E49" s="92"/>
      <c r="F49" s="93"/>
      <c r="G49" s="92"/>
      <c r="H49" s="93"/>
      <c r="I49" s="92"/>
      <c r="J49" s="73"/>
      <c r="K49" s="92"/>
      <c r="L49" s="73"/>
      <c r="M49" s="92"/>
      <c r="N49" s="93"/>
      <c r="P49" s="74"/>
    </row>
    <row r="50" spans="1:16">
      <c r="A50" s="1" t="s">
        <v>72</v>
      </c>
    </row>
    <row r="51" spans="1:16">
      <c r="A51" t="s">
        <v>28</v>
      </c>
      <c r="B51" s="9">
        <v>442000</v>
      </c>
      <c r="C51" s="9">
        <v>481260</v>
      </c>
      <c r="D51" s="9">
        <f>B51+C51</f>
        <v>923260</v>
      </c>
      <c r="E51" s="15">
        <f t="shared" si="1"/>
        <v>8.9304818006828981</v>
      </c>
      <c r="F51" s="11">
        <v>18280</v>
      </c>
      <c r="G51" s="15">
        <f t="shared" si="2"/>
        <v>0.17681823897546017</v>
      </c>
      <c r="H51" s="11">
        <v>329321</v>
      </c>
      <c r="I51" s="15">
        <f t="shared" si="3"/>
        <v>3.1854463499801708</v>
      </c>
      <c r="J51" s="9">
        <v>167250</v>
      </c>
      <c r="K51" s="15">
        <f t="shared" si="4"/>
        <v>1.6177708133832449</v>
      </c>
      <c r="L51" s="9">
        <v>1438111</v>
      </c>
      <c r="M51" s="15">
        <f t="shared" si="5"/>
        <v>13.910517203021774</v>
      </c>
      <c r="N51" s="11">
        <v>122903</v>
      </c>
      <c r="P51" s="2">
        <v>103383</v>
      </c>
    </row>
    <row r="52" spans="1:16">
      <c r="A52" t="s">
        <v>32</v>
      </c>
      <c r="B52" s="9">
        <v>276968</v>
      </c>
      <c r="C52" s="9">
        <v>1103516</v>
      </c>
      <c r="D52" s="9">
        <f>B52+C52</f>
        <v>1380484</v>
      </c>
      <c r="E52" s="15">
        <f t="shared" si="1"/>
        <v>15.443901238435119</v>
      </c>
      <c r="F52" s="12">
        <v>0</v>
      </c>
      <c r="G52" s="15">
        <f t="shared" si="2"/>
        <v>0</v>
      </c>
      <c r="H52" s="11">
        <v>246323</v>
      </c>
      <c r="I52" s="15">
        <f t="shared" si="3"/>
        <v>2.7556915435130387</v>
      </c>
      <c r="J52" s="9">
        <v>126719</v>
      </c>
      <c r="K52" s="15">
        <f t="shared" si="4"/>
        <v>1.417644623938604</v>
      </c>
      <c r="L52" s="9">
        <v>1753526</v>
      </c>
      <c r="M52" s="15">
        <f t="shared" si="5"/>
        <v>19.617237405886762</v>
      </c>
      <c r="N52" s="11">
        <v>61705</v>
      </c>
      <c r="P52" s="2">
        <v>89387</v>
      </c>
    </row>
    <row r="53" spans="1:16">
      <c r="A53" t="s">
        <v>36</v>
      </c>
      <c r="B53" s="9">
        <v>544552</v>
      </c>
      <c r="C53" s="9">
        <v>720009</v>
      </c>
      <c r="D53" s="9">
        <f>B53+C53</f>
        <v>1264561</v>
      </c>
      <c r="E53" s="15">
        <f t="shared" si="1"/>
        <v>13.440622841047988</v>
      </c>
      <c r="F53" s="11">
        <v>27781</v>
      </c>
      <c r="G53" s="15">
        <f t="shared" si="2"/>
        <v>0.2952755487059574</v>
      </c>
      <c r="H53" s="11">
        <v>375813</v>
      </c>
      <c r="I53" s="15">
        <f t="shared" si="3"/>
        <v>3.9943986820428337</v>
      </c>
      <c r="J53" s="9">
        <v>822</v>
      </c>
      <c r="K53" s="15">
        <f t="shared" si="4"/>
        <v>8.7367805707604818E-3</v>
      </c>
      <c r="L53" s="9">
        <v>1668977</v>
      </c>
      <c r="M53" s="15">
        <f t="shared" si="5"/>
        <v>17.739033852367541</v>
      </c>
      <c r="N53" s="11">
        <v>189218</v>
      </c>
      <c r="P53" s="2">
        <v>94085</v>
      </c>
    </row>
    <row r="54" spans="1:16">
      <c r="A54" t="s">
        <v>39</v>
      </c>
      <c r="B54" s="9">
        <v>3400</v>
      </c>
      <c r="C54" s="9">
        <v>458542</v>
      </c>
      <c r="D54" s="9">
        <f>B54+C54</f>
        <v>461942</v>
      </c>
      <c r="E54" s="15">
        <f t="shared" si="1"/>
        <v>4.5646442687747033</v>
      </c>
      <c r="F54" s="12">
        <v>0</v>
      </c>
      <c r="G54" s="15">
        <f t="shared" si="2"/>
        <v>0</v>
      </c>
      <c r="H54" s="11">
        <v>278191</v>
      </c>
      <c r="I54" s="15">
        <f t="shared" si="3"/>
        <v>2.7489229249011857</v>
      </c>
      <c r="J54" s="9">
        <v>138833</v>
      </c>
      <c r="K54" s="15">
        <f t="shared" si="4"/>
        <v>1.3718675889328062</v>
      </c>
      <c r="L54" s="9">
        <v>878966</v>
      </c>
      <c r="M54" s="15">
        <f t="shared" si="5"/>
        <v>8.6854347826086951</v>
      </c>
      <c r="N54" s="11">
        <v>35576</v>
      </c>
      <c r="P54" s="2">
        <v>101200</v>
      </c>
    </row>
    <row r="55" spans="1:16" s="72" customFormat="1">
      <c r="B55" s="73"/>
      <c r="C55" s="73"/>
      <c r="D55" s="73"/>
      <c r="E55" s="92"/>
      <c r="F55" s="94"/>
      <c r="G55" s="92"/>
      <c r="H55" s="93"/>
      <c r="I55" s="92"/>
      <c r="J55" s="73"/>
      <c r="K55" s="92"/>
      <c r="L55" s="73"/>
      <c r="M55" s="92"/>
      <c r="N55" s="93"/>
      <c r="P55" s="74"/>
    </row>
    <row r="56" spans="1:16">
      <c r="A56" s="1" t="s">
        <v>73</v>
      </c>
      <c r="B56" s="9"/>
      <c r="C56" s="9"/>
      <c r="F56" s="12"/>
      <c r="H56" s="11"/>
      <c r="J56" s="9"/>
      <c r="L56" s="9"/>
      <c r="N56" s="11"/>
      <c r="P56" s="2"/>
    </row>
    <row r="57" spans="1:16">
      <c r="A57" t="s">
        <v>8</v>
      </c>
      <c r="B57" s="9">
        <v>92860</v>
      </c>
      <c r="C57" s="9">
        <v>1478028</v>
      </c>
      <c r="D57" s="9">
        <f>B57+C57</f>
        <v>1570888</v>
      </c>
      <c r="E57" s="15">
        <f t="shared" si="1"/>
        <v>7.4417926003126631</v>
      </c>
      <c r="F57" s="11">
        <v>11274</v>
      </c>
      <c r="G57" s="15">
        <f t="shared" si="2"/>
        <v>5.3408498744611302E-2</v>
      </c>
      <c r="H57" s="11">
        <v>633315</v>
      </c>
      <c r="I57" s="15">
        <f t="shared" si="3"/>
        <v>3.0002131792126581</v>
      </c>
      <c r="J57" s="9">
        <v>1198681</v>
      </c>
      <c r="K57" s="15">
        <f t="shared" si="4"/>
        <v>5.6785304846274105</v>
      </c>
      <c r="L57" s="9">
        <v>3414158</v>
      </c>
      <c r="M57" s="15">
        <f t="shared" si="5"/>
        <v>16.173944762897342</v>
      </c>
      <c r="N57" s="11">
        <v>146934</v>
      </c>
      <c r="P57" s="2">
        <v>211090</v>
      </c>
    </row>
    <row r="58" spans="1:16">
      <c r="A58" t="s">
        <v>17</v>
      </c>
      <c r="B58" s="9">
        <v>1062458</v>
      </c>
      <c r="C58" s="9">
        <v>2191515</v>
      </c>
      <c r="D58" s="9">
        <f>B58+C58</f>
        <v>3253973</v>
      </c>
      <c r="E58" s="15">
        <f t="shared" si="1"/>
        <v>12.284706282090003</v>
      </c>
      <c r="F58" s="11">
        <v>136163</v>
      </c>
      <c r="G58" s="15">
        <f t="shared" si="2"/>
        <v>0.51405542132286319</v>
      </c>
      <c r="H58" s="11">
        <v>791391</v>
      </c>
      <c r="I58" s="15">
        <f t="shared" si="3"/>
        <v>2.9877340682573239</v>
      </c>
      <c r="J58" s="9">
        <v>430766</v>
      </c>
      <c r="K58" s="15">
        <f t="shared" si="4"/>
        <v>1.6262684989429175</v>
      </c>
      <c r="L58" s="9">
        <v>4612293</v>
      </c>
      <c r="M58" s="15">
        <f t="shared" si="5"/>
        <v>17.412764270613106</v>
      </c>
      <c r="N58" s="11">
        <v>1121</v>
      </c>
      <c r="P58" s="2">
        <v>264880</v>
      </c>
    </row>
    <row r="59" spans="1:16">
      <c r="A59" t="s">
        <v>21</v>
      </c>
      <c r="B59" s="9">
        <v>1079602</v>
      </c>
      <c r="C59" s="9">
        <v>846550</v>
      </c>
      <c r="D59" s="9">
        <f>B59+C59</f>
        <v>1926152</v>
      </c>
      <c r="E59" s="15">
        <f t="shared" si="1"/>
        <v>10.937520229408591</v>
      </c>
      <c r="F59" s="11">
        <v>852533</v>
      </c>
      <c r="G59" s="15">
        <f t="shared" si="2"/>
        <v>4.8410493739530391</v>
      </c>
      <c r="H59" s="11">
        <v>786478</v>
      </c>
      <c r="I59" s="15">
        <f t="shared" si="3"/>
        <v>4.4659606484767611</v>
      </c>
      <c r="J59" s="9">
        <v>615265</v>
      </c>
      <c r="K59" s="15">
        <f t="shared" si="4"/>
        <v>3.4937395303937993</v>
      </c>
      <c r="L59" s="9">
        <v>4180428</v>
      </c>
      <c r="M59" s="15">
        <f t="shared" si="5"/>
        <v>23.738269782232191</v>
      </c>
      <c r="N59" s="12">
        <v>0</v>
      </c>
      <c r="P59" s="2">
        <v>176105</v>
      </c>
    </row>
    <row r="60" spans="1:16">
      <c r="A60" t="s">
        <v>23</v>
      </c>
      <c r="B60" s="9">
        <v>1399679</v>
      </c>
      <c r="C60" s="9">
        <v>1555744</v>
      </c>
      <c r="D60" s="9">
        <f>B60+C60</f>
        <v>2955423</v>
      </c>
      <c r="E60" s="15">
        <f t="shared" si="1"/>
        <v>11.861689617389839</v>
      </c>
      <c r="F60" s="12">
        <v>0</v>
      </c>
      <c r="G60" s="15">
        <f t="shared" si="2"/>
        <v>0</v>
      </c>
      <c r="H60" s="11">
        <v>619929</v>
      </c>
      <c r="I60" s="15">
        <f t="shared" si="3"/>
        <v>2.4881058930714368</v>
      </c>
      <c r="J60" s="9">
        <v>353088</v>
      </c>
      <c r="K60" s="15">
        <f t="shared" si="4"/>
        <v>1.4171305642626939</v>
      </c>
      <c r="L60" s="9">
        <v>3928440</v>
      </c>
      <c r="M60" s="15">
        <f t="shared" si="5"/>
        <v>15.766926074723969</v>
      </c>
      <c r="N60" s="11">
        <v>58804</v>
      </c>
      <c r="P60" s="2">
        <v>249157</v>
      </c>
    </row>
    <row r="61" spans="1:16">
      <c r="A61" t="s">
        <v>24</v>
      </c>
      <c r="B61" s="9">
        <v>571047</v>
      </c>
      <c r="C61" s="9">
        <v>2370289</v>
      </c>
      <c r="D61" s="9">
        <f>B61+C61</f>
        <v>2941336</v>
      </c>
      <c r="E61" s="15">
        <f t="shared" si="1"/>
        <v>19.346439964481863</v>
      </c>
      <c r="F61" s="11">
        <v>12000</v>
      </c>
      <c r="G61" s="15">
        <f t="shared" si="2"/>
        <v>7.8929193935606934E-2</v>
      </c>
      <c r="H61" s="11">
        <v>506041</v>
      </c>
      <c r="I61" s="15">
        <f t="shared" si="3"/>
        <v>3.3284506856973723</v>
      </c>
      <c r="J61" s="9">
        <v>222397</v>
      </c>
      <c r="K61" s="15">
        <f t="shared" si="4"/>
        <v>1.4628013286414312</v>
      </c>
      <c r="L61" s="9">
        <v>3681774</v>
      </c>
      <c r="M61" s="15">
        <f t="shared" si="5"/>
        <v>24.216621172756273</v>
      </c>
      <c r="N61" s="11">
        <v>492981</v>
      </c>
      <c r="P61" s="2">
        <v>152035</v>
      </c>
    </row>
    <row r="62" spans="1:16" s="72" customFormat="1">
      <c r="B62" s="73"/>
      <c r="C62" s="73"/>
      <c r="D62" s="73"/>
      <c r="E62" s="92"/>
      <c r="F62" s="93"/>
      <c r="G62" s="92"/>
      <c r="H62" s="93"/>
      <c r="I62" s="92"/>
      <c r="J62" s="73"/>
      <c r="K62" s="92"/>
      <c r="L62" s="73"/>
      <c r="M62" s="92"/>
      <c r="N62" s="93"/>
      <c r="P62" s="74"/>
    </row>
    <row r="63" spans="1:16">
      <c r="A63" s="1" t="s">
        <v>67</v>
      </c>
    </row>
    <row r="64" spans="1:16">
      <c r="A64" t="s">
        <v>3</v>
      </c>
      <c r="B64" s="9">
        <v>56426</v>
      </c>
      <c r="C64" s="9">
        <v>14500</v>
      </c>
      <c r="D64" s="9">
        <f>B64+C64</f>
        <v>70926</v>
      </c>
      <c r="E64" s="15">
        <f t="shared" si="1"/>
        <v>18.518537859007832</v>
      </c>
      <c r="F64" s="12">
        <v>0</v>
      </c>
      <c r="G64" s="15">
        <f t="shared" si="2"/>
        <v>0</v>
      </c>
      <c r="H64" s="12">
        <v>0</v>
      </c>
      <c r="I64" s="15">
        <f t="shared" si="3"/>
        <v>0</v>
      </c>
      <c r="J64" s="10">
        <v>0</v>
      </c>
      <c r="K64" s="15">
        <f t="shared" si="4"/>
        <v>0</v>
      </c>
      <c r="L64" s="9">
        <v>70926</v>
      </c>
      <c r="M64" s="15">
        <f t="shared" si="5"/>
        <v>18.518537859007832</v>
      </c>
      <c r="N64" s="12">
        <v>0</v>
      </c>
      <c r="P64" s="2">
        <v>3830</v>
      </c>
    </row>
    <row r="65" spans="1:16">
      <c r="A65" t="s">
        <v>31</v>
      </c>
      <c r="B65" s="9">
        <v>145036</v>
      </c>
      <c r="C65" s="10">
        <v>0</v>
      </c>
      <c r="D65" s="9">
        <f>B65+C65</f>
        <v>145036</v>
      </c>
      <c r="E65" s="15">
        <f t="shared" si="1"/>
        <v>8.3918301220852864</v>
      </c>
      <c r="F65" s="12">
        <v>0</v>
      </c>
      <c r="G65" s="15">
        <f t="shared" si="2"/>
        <v>0</v>
      </c>
      <c r="H65" s="11">
        <v>40866</v>
      </c>
      <c r="I65" s="15">
        <f t="shared" si="3"/>
        <v>2.3645200486026732</v>
      </c>
      <c r="J65" s="9">
        <v>68184</v>
      </c>
      <c r="K65" s="15">
        <f t="shared" si="4"/>
        <v>3.945148411734074</v>
      </c>
      <c r="L65" s="9">
        <v>254086</v>
      </c>
      <c r="M65" s="15">
        <f t="shared" si="5"/>
        <v>14.701498582422033</v>
      </c>
      <c r="N65" s="12">
        <v>0</v>
      </c>
      <c r="P65" s="23">
        <v>17283</v>
      </c>
    </row>
    <row r="66" spans="1:16" s="72" customFormat="1">
      <c r="D66" s="73"/>
      <c r="E66" s="92"/>
      <c r="G66" s="92"/>
      <c r="I66" s="92"/>
      <c r="K66" s="92"/>
      <c r="M66" s="92"/>
    </row>
    <row r="67" spans="1:16">
      <c r="A67" s="1" t="s">
        <v>74</v>
      </c>
      <c r="B67" s="13">
        <f>SUM(B4:B61)</f>
        <v>9582538</v>
      </c>
      <c r="C67" s="13">
        <f>SUM(C4:C61)</f>
        <v>20769753</v>
      </c>
      <c r="D67" s="13">
        <f>SUM(D4:D61)</f>
        <v>30352291</v>
      </c>
      <c r="E67" s="22">
        <f t="shared" si="1"/>
        <v>10.398947164659267</v>
      </c>
      <c r="F67" s="13">
        <f>SUM(F4:F61)</f>
        <v>1393966</v>
      </c>
      <c r="G67" s="22">
        <f t="shared" si="2"/>
        <v>0.47758433731843902</v>
      </c>
      <c r="H67" s="13">
        <f>SUM(H4:H61)</f>
        <v>9296313</v>
      </c>
      <c r="I67" s="22">
        <f t="shared" si="3"/>
        <v>3.1849940985718375</v>
      </c>
      <c r="J67" s="13">
        <f>SUM(J4:J61)</f>
        <v>5236775</v>
      </c>
      <c r="K67" s="15">
        <f t="shared" si="4"/>
        <v>1.7941626395914738</v>
      </c>
      <c r="L67" s="13">
        <f>SUM(L4:L61)</f>
        <v>46279345</v>
      </c>
      <c r="M67" s="22">
        <f t="shared" si="5"/>
        <v>15.855688240141017</v>
      </c>
      <c r="N67" s="13">
        <f>SUM(N4:N61)</f>
        <v>2550179</v>
      </c>
      <c r="P67" s="2">
        <f>SUM(P4:P61)</f>
        <v>2918785</v>
      </c>
    </row>
  </sheetData>
  <phoneticPr fontId="3" type="noConversion"/>
  <printOptions gridLines="1"/>
  <pageMargins left="0.75" right="0.75" top="1" bottom="1" header="0.5" footer="0.5"/>
  <pageSetup scale="63" orientation="landscape" r:id="rId1"/>
  <headerFooter alignWithMargins="0">
    <oddHeader>&amp;C&amp;"Arial,Bold"Public Library System Operating Income FY07</oddHeader>
    <oddFooter>&amp;L&amp;9Mississippi Public Library Statistics, FY07, Public Library Operating Income</oddFooter>
  </headerFooter>
  <rowBreaks count="1" manualBreakCount="1">
    <brk id="39" max="13" man="1"/>
  </rowBreaks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P68"/>
  <sheetViews>
    <sheetView tabSelected="1" zoomScaleNormal="100" workbookViewId="0">
      <selection activeCell="A63" sqref="A63"/>
    </sheetView>
  </sheetViews>
  <sheetFormatPr defaultRowHeight="12.75"/>
  <cols>
    <col min="1" max="1" width="51" bestFit="1" customWidth="1"/>
    <col min="2" max="2" width="11.28515625" bestFit="1" customWidth="1"/>
    <col min="3" max="3" width="10.28515625" bestFit="1" customWidth="1"/>
    <col min="4" max="4" width="11.5703125" bestFit="1" customWidth="1"/>
    <col min="5" max="5" width="9.28515625" style="16" bestFit="1" customWidth="1"/>
    <col min="6" max="6" width="11.140625" bestFit="1" customWidth="1"/>
    <col min="7" max="7" width="10.5703125" customWidth="1"/>
    <col min="8" max="8" width="9.28515625" bestFit="1" customWidth="1"/>
    <col min="9" max="9" width="11.140625" bestFit="1" customWidth="1"/>
    <col min="10" max="10" width="9.140625" style="16"/>
    <col min="12" max="13" width="10.140625" bestFit="1" customWidth="1"/>
    <col min="14" max="14" width="9.140625" style="16"/>
    <col min="15" max="15" width="12.85546875" customWidth="1"/>
    <col min="16" max="16" width="10.140625" bestFit="1" customWidth="1"/>
  </cols>
  <sheetData>
    <row r="1" spans="1:16">
      <c r="B1" s="106" t="s">
        <v>93</v>
      </c>
      <c r="C1" s="106"/>
      <c r="D1" s="106"/>
      <c r="F1" s="107" t="s">
        <v>94</v>
      </c>
      <c r="G1" s="107"/>
      <c r="H1" s="107"/>
      <c r="I1" s="107"/>
      <c r="K1" s="107" t="s">
        <v>95</v>
      </c>
      <c r="L1" s="107"/>
      <c r="M1" s="107"/>
    </row>
    <row r="2" spans="1:16" ht="25.5">
      <c r="A2" s="1" t="s">
        <v>694</v>
      </c>
      <c r="B2" s="5" t="s">
        <v>89</v>
      </c>
      <c r="C2" s="5" t="s">
        <v>92</v>
      </c>
      <c r="D2" s="5" t="s">
        <v>96</v>
      </c>
      <c r="E2" s="18" t="s">
        <v>90</v>
      </c>
      <c r="F2" s="5" t="s">
        <v>91</v>
      </c>
      <c r="G2" s="5" t="s">
        <v>97</v>
      </c>
      <c r="H2" s="5" t="s">
        <v>60</v>
      </c>
      <c r="I2" s="5" t="s">
        <v>61</v>
      </c>
      <c r="J2" s="18" t="s">
        <v>90</v>
      </c>
      <c r="K2" s="5" t="s">
        <v>98</v>
      </c>
      <c r="L2" s="5" t="s">
        <v>60</v>
      </c>
      <c r="M2" s="5" t="s">
        <v>61</v>
      </c>
      <c r="N2" s="18" t="s">
        <v>90</v>
      </c>
      <c r="O2" s="5" t="s">
        <v>99</v>
      </c>
      <c r="P2" s="5" t="s">
        <v>100</v>
      </c>
    </row>
    <row r="3" spans="1:16" s="72" customFormat="1">
      <c r="B3" s="89"/>
      <c r="C3" s="89"/>
      <c r="D3" s="89"/>
      <c r="E3" s="95"/>
      <c r="F3" s="89"/>
      <c r="G3" s="89"/>
      <c r="H3" s="89"/>
      <c r="I3" s="89"/>
      <c r="J3" s="95"/>
      <c r="K3" s="89"/>
      <c r="L3" s="89"/>
      <c r="M3" s="89"/>
      <c r="N3" s="95"/>
      <c r="O3" s="89"/>
      <c r="P3" s="89"/>
    </row>
    <row r="4" spans="1:16">
      <c r="A4" s="1" t="s">
        <v>68</v>
      </c>
      <c r="B4" s="5"/>
      <c r="C4" s="5"/>
      <c r="D4" s="5"/>
      <c r="E4" s="18"/>
      <c r="F4" s="5"/>
      <c r="G4" s="5"/>
      <c r="H4" s="5"/>
      <c r="I4" s="5"/>
      <c r="J4" s="18"/>
      <c r="K4" s="5"/>
      <c r="L4" s="5"/>
      <c r="M4" s="5"/>
      <c r="N4" s="18"/>
      <c r="O4" s="5"/>
      <c r="P4" s="5"/>
    </row>
    <row r="5" spans="1:16">
      <c r="A5" t="s">
        <v>1</v>
      </c>
      <c r="B5" s="9">
        <v>44099</v>
      </c>
      <c r="C5" s="9">
        <v>12327</v>
      </c>
      <c r="D5" s="9">
        <f>B5+C5</f>
        <v>56426</v>
      </c>
      <c r="E5" s="16">
        <f t="shared" ref="E5:E13" si="0">D5/O5</f>
        <v>0.70603986536368069</v>
      </c>
      <c r="F5" s="9">
        <v>5776</v>
      </c>
      <c r="G5" s="10">
        <v>0</v>
      </c>
      <c r="H5" s="9">
        <v>392</v>
      </c>
      <c r="I5" s="9">
        <f>F5+G5+H5</f>
        <v>6168</v>
      </c>
      <c r="J5" s="16">
        <f t="shared" ref="J5:J13" si="1">I5/O5</f>
        <v>7.7178142869655519E-2</v>
      </c>
      <c r="K5" s="9">
        <v>1800</v>
      </c>
      <c r="L5" s="9">
        <v>15525</v>
      </c>
      <c r="M5" s="9">
        <f>K5+L5</f>
        <v>17325</v>
      </c>
      <c r="N5" s="16">
        <f t="shared" ref="N5:N13" si="2">M5/O5</f>
        <v>0.21678199176666374</v>
      </c>
      <c r="O5" s="9">
        <f>D5+I5+M5</f>
        <v>79919</v>
      </c>
      <c r="P5" s="9">
        <v>12840</v>
      </c>
    </row>
    <row r="6" spans="1:16">
      <c r="A6" t="s">
        <v>7</v>
      </c>
      <c r="B6" s="9">
        <v>55660</v>
      </c>
      <c r="C6" s="9">
        <v>18904</v>
      </c>
      <c r="D6" s="9">
        <f t="shared" ref="D6:D68" si="3">B6+C6</f>
        <v>74564</v>
      </c>
      <c r="E6" s="16">
        <f t="shared" si="0"/>
        <v>0.66696482879530572</v>
      </c>
      <c r="F6" s="9">
        <v>8889</v>
      </c>
      <c r="G6" s="10">
        <v>0</v>
      </c>
      <c r="H6" s="9">
        <v>1693</v>
      </c>
      <c r="I6" s="9">
        <f t="shared" ref="I6:I68" si="4">F6+G6+H6</f>
        <v>10582</v>
      </c>
      <c r="J6" s="16">
        <f t="shared" si="1"/>
        <v>9.4654549357758772E-2</v>
      </c>
      <c r="K6" s="9">
        <v>983</v>
      </c>
      <c r="L6" s="9">
        <v>25667</v>
      </c>
      <c r="M6" s="9">
        <f t="shared" ref="M6:M68" si="5">K6+L6</f>
        <v>26650</v>
      </c>
      <c r="N6" s="16">
        <f t="shared" si="2"/>
        <v>0.23838062184693548</v>
      </c>
      <c r="O6" s="9">
        <f t="shared" ref="O6:O68" si="6">D6+I6+M6</f>
        <v>111796</v>
      </c>
      <c r="P6" s="9">
        <v>3009</v>
      </c>
    </row>
    <row r="7" spans="1:16">
      <c r="A7" t="s">
        <v>20</v>
      </c>
      <c r="B7" s="9">
        <v>90083</v>
      </c>
      <c r="C7" s="9">
        <v>24164</v>
      </c>
      <c r="D7" s="9">
        <f t="shared" si="3"/>
        <v>114247</v>
      </c>
      <c r="E7" s="16">
        <f t="shared" si="0"/>
        <v>0.86361677841695073</v>
      </c>
      <c r="F7" s="9">
        <v>9577</v>
      </c>
      <c r="G7" s="9">
        <v>1761</v>
      </c>
      <c r="H7" s="9">
        <v>1961</v>
      </c>
      <c r="I7" s="9">
        <f t="shared" si="4"/>
        <v>13299</v>
      </c>
      <c r="J7" s="16">
        <f t="shared" si="1"/>
        <v>0.10052990044523732</v>
      </c>
      <c r="K7" s="9">
        <v>828</v>
      </c>
      <c r="L7" s="9">
        <v>3915</v>
      </c>
      <c r="M7" s="9">
        <f t="shared" si="5"/>
        <v>4743</v>
      </c>
      <c r="N7" s="16">
        <f t="shared" si="2"/>
        <v>3.5853321137811915E-2</v>
      </c>
      <c r="O7" s="9">
        <f t="shared" si="6"/>
        <v>132289</v>
      </c>
      <c r="P7" s="9">
        <v>2840</v>
      </c>
    </row>
    <row r="8" spans="1:16">
      <c r="A8" t="s">
        <v>22</v>
      </c>
      <c r="B8" s="9">
        <v>75425</v>
      </c>
      <c r="C8" s="9">
        <v>33668</v>
      </c>
      <c r="D8" s="9">
        <f t="shared" si="3"/>
        <v>109093</v>
      </c>
      <c r="E8" s="16">
        <f t="shared" si="0"/>
        <v>0.88277943663567437</v>
      </c>
      <c r="F8" s="9">
        <v>980</v>
      </c>
      <c r="G8" s="10">
        <v>0</v>
      </c>
      <c r="H8" s="9">
        <v>69</v>
      </c>
      <c r="I8" s="9">
        <f t="shared" si="4"/>
        <v>1049</v>
      </c>
      <c r="J8" s="16">
        <f t="shared" si="1"/>
        <v>8.488497236585504E-3</v>
      </c>
      <c r="K8" s="9">
        <v>6544</v>
      </c>
      <c r="L8" s="9">
        <v>6893</v>
      </c>
      <c r="M8" s="9">
        <f t="shared" si="5"/>
        <v>13437</v>
      </c>
      <c r="N8" s="16">
        <f t="shared" si="2"/>
        <v>0.10873206612774015</v>
      </c>
      <c r="O8" s="9">
        <f t="shared" si="6"/>
        <v>123579</v>
      </c>
      <c r="P8" s="10">
        <v>0</v>
      </c>
    </row>
    <row r="9" spans="1:16">
      <c r="A9" t="s">
        <v>33</v>
      </c>
      <c r="B9" s="9">
        <v>52676</v>
      </c>
      <c r="C9" s="9">
        <v>8115</v>
      </c>
      <c r="D9" s="9">
        <f t="shared" si="3"/>
        <v>60791</v>
      </c>
      <c r="E9" s="16">
        <f t="shared" si="0"/>
        <v>0.66675806699278306</v>
      </c>
      <c r="F9" s="9">
        <v>4467</v>
      </c>
      <c r="G9" s="10">
        <v>0</v>
      </c>
      <c r="H9" s="10">
        <v>0</v>
      </c>
      <c r="I9" s="9">
        <f t="shared" si="4"/>
        <v>4467</v>
      </c>
      <c r="J9" s="16">
        <f t="shared" si="1"/>
        <v>4.8994230811415532E-2</v>
      </c>
      <c r="K9" s="10">
        <v>0</v>
      </c>
      <c r="L9" s="9">
        <v>25916</v>
      </c>
      <c r="M9" s="9">
        <f t="shared" si="5"/>
        <v>25916</v>
      </c>
      <c r="N9" s="16">
        <f t="shared" si="2"/>
        <v>0.28424770219580142</v>
      </c>
      <c r="O9" s="9">
        <f t="shared" si="6"/>
        <v>91174</v>
      </c>
      <c r="P9" s="10">
        <v>0</v>
      </c>
    </row>
    <row r="10" spans="1:16">
      <c r="A10" t="s">
        <v>40</v>
      </c>
      <c r="B10" s="9">
        <v>45576</v>
      </c>
      <c r="C10" s="9">
        <v>32494</v>
      </c>
      <c r="D10" s="9">
        <f t="shared" si="3"/>
        <v>78070</v>
      </c>
      <c r="E10" s="16">
        <f t="shared" si="0"/>
        <v>0.57575444703383583</v>
      </c>
      <c r="F10" s="9">
        <v>4679</v>
      </c>
      <c r="G10" s="10">
        <v>0</v>
      </c>
      <c r="H10" s="10">
        <v>0</v>
      </c>
      <c r="I10" s="9">
        <f t="shared" si="4"/>
        <v>4679</v>
      </c>
      <c r="J10" s="16">
        <f t="shared" si="1"/>
        <v>3.4506917608189032E-2</v>
      </c>
      <c r="K10" s="9">
        <v>456</v>
      </c>
      <c r="L10" s="9">
        <v>52391</v>
      </c>
      <c r="M10" s="9">
        <f t="shared" si="5"/>
        <v>52847</v>
      </c>
      <c r="N10" s="16">
        <f t="shared" si="2"/>
        <v>0.38973863535797515</v>
      </c>
      <c r="O10" s="9">
        <f t="shared" si="6"/>
        <v>135596</v>
      </c>
      <c r="P10" s="9">
        <v>12965</v>
      </c>
    </row>
    <row r="11" spans="1:16">
      <c r="A11" t="s">
        <v>44</v>
      </c>
      <c r="B11" s="9">
        <v>89855</v>
      </c>
      <c r="C11" s="9">
        <v>34209</v>
      </c>
      <c r="D11" s="9">
        <f t="shared" si="3"/>
        <v>124064</v>
      </c>
      <c r="E11" s="16">
        <f t="shared" si="0"/>
        <v>0.7009661562800158</v>
      </c>
      <c r="F11" s="9">
        <v>14276</v>
      </c>
      <c r="G11" s="10">
        <v>0</v>
      </c>
      <c r="H11" s="9">
        <v>2154</v>
      </c>
      <c r="I11" s="9">
        <f t="shared" si="4"/>
        <v>16430</v>
      </c>
      <c r="J11" s="16">
        <f t="shared" si="1"/>
        <v>9.2830103395672076E-2</v>
      </c>
      <c r="K11" s="9">
        <v>354</v>
      </c>
      <c r="L11" s="9">
        <v>36142</v>
      </c>
      <c r="M11" s="9">
        <f t="shared" si="5"/>
        <v>36496</v>
      </c>
      <c r="N11" s="16">
        <f t="shared" si="2"/>
        <v>0.2062037403243121</v>
      </c>
      <c r="O11" s="9">
        <f t="shared" si="6"/>
        <v>176990</v>
      </c>
      <c r="P11" s="9">
        <v>2000</v>
      </c>
    </row>
    <row r="12" spans="1:16">
      <c r="A12" t="s">
        <v>48</v>
      </c>
      <c r="B12" s="9">
        <v>44519</v>
      </c>
      <c r="C12" s="9">
        <v>14316</v>
      </c>
      <c r="D12" s="9">
        <f t="shared" si="3"/>
        <v>58835</v>
      </c>
      <c r="E12" s="16">
        <f t="shared" si="0"/>
        <v>0.57761218939907122</v>
      </c>
      <c r="F12" s="9">
        <v>6139</v>
      </c>
      <c r="G12" s="10">
        <v>0</v>
      </c>
      <c r="H12" s="10">
        <v>0</v>
      </c>
      <c r="I12" s="9">
        <f t="shared" si="4"/>
        <v>6139</v>
      </c>
      <c r="J12" s="16">
        <f t="shared" si="1"/>
        <v>6.0269588352526535E-2</v>
      </c>
      <c r="K12" s="9">
        <v>2000</v>
      </c>
      <c r="L12" s="9">
        <v>34885</v>
      </c>
      <c r="M12" s="9">
        <f t="shared" si="5"/>
        <v>36885</v>
      </c>
      <c r="N12" s="16">
        <f t="shared" si="2"/>
        <v>0.36211822224840218</v>
      </c>
      <c r="O12" s="9">
        <f t="shared" si="6"/>
        <v>101859</v>
      </c>
      <c r="P12" s="9">
        <v>25167</v>
      </c>
    </row>
    <row r="13" spans="1:16">
      <c r="A13" t="s">
        <v>55</v>
      </c>
      <c r="B13" s="9">
        <v>42206</v>
      </c>
      <c r="C13" s="9">
        <v>17265</v>
      </c>
      <c r="D13" s="9">
        <f t="shared" si="3"/>
        <v>59471</v>
      </c>
      <c r="E13" s="16">
        <f t="shared" si="0"/>
        <v>0.66687224570807024</v>
      </c>
      <c r="F13" s="9">
        <v>15916</v>
      </c>
      <c r="G13" s="10">
        <v>0</v>
      </c>
      <c r="H13" s="9">
        <v>2144</v>
      </c>
      <c r="I13" s="9">
        <f t="shared" si="4"/>
        <v>18060</v>
      </c>
      <c r="J13" s="16">
        <f t="shared" si="1"/>
        <v>0.20251404478632862</v>
      </c>
      <c r="K13" s="10">
        <v>0</v>
      </c>
      <c r="L13" s="9">
        <v>11648</v>
      </c>
      <c r="M13" s="9">
        <f t="shared" si="5"/>
        <v>11648</v>
      </c>
      <c r="N13" s="16">
        <f t="shared" si="2"/>
        <v>0.13061370950560108</v>
      </c>
      <c r="O13" s="9">
        <f t="shared" si="6"/>
        <v>89179</v>
      </c>
      <c r="P13" s="9">
        <v>5595</v>
      </c>
    </row>
    <row r="14" spans="1:16" s="72" customFormat="1">
      <c r="B14" s="73"/>
      <c r="C14" s="73"/>
      <c r="D14" s="73"/>
      <c r="E14" s="96"/>
      <c r="F14" s="73"/>
      <c r="G14" s="97"/>
      <c r="H14" s="73"/>
      <c r="I14" s="73"/>
      <c r="J14" s="96"/>
      <c r="K14" s="97"/>
      <c r="L14" s="73"/>
      <c r="M14" s="73"/>
      <c r="N14" s="96"/>
      <c r="O14" s="73"/>
      <c r="P14" s="73"/>
    </row>
    <row r="15" spans="1:16">
      <c r="A15" s="1" t="s">
        <v>69</v>
      </c>
      <c r="B15" s="9"/>
      <c r="C15" s="9"/>
      <c r="D15" s="9"/>
      <c r="F15" s="9"/>
      <c r="G15" s="10"/>
      <c r="H15" s="9"/>
      <c r="I15" s="9"/>
      <c r="K15" s="10"/>
      <c r="L15" s="9"/>
      <c r="M15" s="105"/>
      <c r="O15" s="9"/>
      <c r="P15" s="9"/>
    </row>
    <row r="16" spans="1:16">
      <c r="A16" t="s">
        <v>4</v>
      </c>
      <c r="B16" s="9">
        <v>315747</v>
      </c>
      <c r="C16" s="9">
        <v>119290</v>
      </c>
      <c r="D16" s="9">
        <f t="shared" si="3"/>
        <v>435037</v>
      </c>
      <c r="E16" s="16">
        <f t="shared" ref="E16:E30" si="7">D16/O16</f>
        <v>0.67350278357474158</v>
      </c>
      <c r="F16" s="9">
        <v>30414</v>
      </c>
      <c r="G16" s="9">
        <v>220</v>
      </c>
      <c r="H16" s="9">
        <v>10505</v>
      </c>
      <c r="I16" s="9">
        <f t="shared" si="4"/>
        <v>41139</v>
      </c>
      <c r="J16" s="16">
        <f t="shared" ref="J16:J30" si="8">I16/O16</f>
        <v>6.3689366682561019E-2</v>
      </c>
      <c r="K16" s="9">
        <v>1819</v>
      </c>
      <c r="L16" s="9">
        <v>167937</v>
      </c>
      <c r="M16" s="9">
        <f t="shared" si="5"/>
        <v>169756</v>
      </c>
      <c r="N16" s="16">
        <f t="shared" ref="N16:N30" si="9">M16/O16</f>
        <v>0.26280784974269739</v>
      </c>
      <c r="O16" s="9">
        <f t="shared" si="6"/>
        <v>645932</v>
      </c>
      <c r="P16" s="9">
        <v>37350</v>
      </c>
    </row>
    <row r="17" spans="1:16">
      <c r="A17" t="s">
        <v>6</v>
      </c>
      <c r="B17" s="9">
        <v>291461</v>
      </c>
      <c r="C17" s="9">
        <v>89961</v>
      </c>
      <c r="D17" s="9">
        <f t="shared" si="3"/>
        <v>381422</v>
      </c>
      <c r="E17" s="16">
        <f t="shared" si="7"/>
        <v>0.7202512236388906</v>
      </c>
      <c r="F17" s="9">
        <v>22515</v>
      </c>
      <c r="G17" s="9">
        <v>995</v>
      </c>
      <c r="H17" s="9">
        <v>4292</v>
      </c>
      <c r="I17" s="9">
        <f t="shared" si="4"/>
        <v>27802</v>
      </c>
      <c r="J17" s="16">
        <f t="shared" si="8"/>
        <v>5.2499395733881203E-2</v>
      </c>
      <c r="K17" s="9">
        <v>585</v>
      </c>
      <c r="L17" s="9">
        <v>119759</v>
      </c>
      <c r="M17" s="9">
        <f t="shared" si="5"/>
        <v>120344</v>
      </c>
      <c r="N17" s="16">
        <f t="shared" si="9"/>
        <v>0.22724938062722824</v>
      </c>
      <c r="O17" s="9">
        <f t="shared" si="6"/>
        <v>529568</v>
      </c>
      <c r="P17" s="9">
        <v>23804</v>
      </c>
    </row>
    <row r="18" spans="1:16">
      <c r="A18" t="s">
        <v>12</v>
      </c>
      <c r="B18" s="9">
        <v>206006</v>
      </c>
      <c r="C18" s="9">
        <v>46307</v>
      </c>
      <c r="D18" s="9">
        <f t="shared" si="3"/>
        <v>252313</v>
      </c>
      <c r="E18" s="16">
        <f t="shared" si="7"/>
        <v>0.70333110330601545</v>
      </c>
      <c r="F18" s="9">
        <v>12385</v>
      </c>
      <c r="G18">
        <v>0</v>
      </c>
      <c r="H18">
        <v>0</v>
      </c>
      <c r="I18" s="9">
        <f t="shared" si="4"/>
        <v>12385</v>
      </c>
      <c r="J18" s="16">
        <f t="shared" si="8"/>
        <v>3.4523610414227572E-2</v>
      </c>
      <c r="K18">
        <v>0</v>
      </c>
      <c r="L18" s="9">
        <v>94042</v>
      </c>
      <c r="M18" s="9">
        <f t="shared" si="5"/>
        <v>94042</v>
      </c>
      <c r="N18" s="16">
        <f t="shared" si="9"/>
        <v>0.26214528627975692</v>
      </c>
      <c r="O18" s="9">
        <f t="shared" si="6"/>
        <v>358740</v>
      </c>
      <c r="P18" s="9">
        <v>39256</v>
      </c>
    </row>
    <row r="19" spans="1:16">
      <c r="A19" t="s">
        <v>15</v>
      </c>
      <c r="B19" s="9">
        <v>194684</v>
      </c>
      <c r="C19" s="9">
        <v>88398</v>
      </c>
      <c r="D19" s="9">
        <f t="shared" si="3"/>
        <v>283082</v>
      </c>
      <c r="E19" s="16">
        <f t="shared" si="7"/>
        <v>0.62194363703073885</v>
      </c>
      <c r="F19" s="9">
        <v>36776</v>
      </c>
      <c r="G19" s="9">
        <v>3318</v>
      </c>
      <c r="H19" s="10">
        <v>0</v>
      </c>
      <c r="I19" s="9">
        <f t="shared" si="4"/>
        <v>40094</v>
      </c>
      <c r="J19" s="16">
        <f t="shared" si="8"/>
        <v>8.8088286019988707E-2</v>
      </c>
      <c r="K19" s="9">
        <v>2849</v>
      </c>
      <c r="L19" s="9">
        <v>129132</v>
      </c>
      <c r="M19" s="9">
        <f t="shared" si="5"/>
        <v>131981</v>
      </c>
      <c r="N19" s="16">
        <f t="shared" si="9"/>
        <v>0.28996807694927246</v>
      </c>
      <c r="O19" s="9">
        <f t="shared" si="6"/>
        <v>455157</v>
      </c>
      <c r="P19" s="10">
        <v>0</v>
      </c>
    </row>
    <row r="20" spans="1:16">
      <c r="A20" t="s">
        <v>16</v>
      </c>
      <c r="B20" s="9">
        <v>153972</v>
      </c>
      <c r="C20" s="9">
        <v>35375</v>
      </c>
      <c r="D20" s="9">
        <f t="shared" si="3"/>
        <v>189347</v>
      </c>
      <c r="E20" s="16">
        <f>D20/O20</f>
        <v>0.60478405018493553</v>
      </c>
      <c r="F20" s="9">
        <v>27500</v>
      </c>
      <c r="G20" s="9">
        <v>3165</v>
      </c>
      <c r="H20" s="9">
        <v>3385</v>
      </c>
      <c r="I20" s="9">
        <f t="shared" si="4"/>
        <v>34050</v>
      </c>
      <c r="J20" s="16">
        <f>I20/O20</f>
        <v>0.10875745012488741</v>
      </c>
      <c r="K20" s="9">
        <v>1102</v>
      </c>
      <c r="L20" s="9">
        <v>88583</v>
      </c>
      <c r="M20" s="9">
        <f t="shared" si="5"/>
        <v>89685</v>
      </c>
      <c r="N20" s="16">
        <f>M20/O20</f>
        <v>0.286458499690177</v>
      </c>
      <c r="O20" s="9">
        <f t="shared" si="6"/>
        <v>313082</v>
      </c>
      <c r="P20" s="10">
        <v>0</v>
      </c>
    </row>
    <row r="21" spans="1:16">
      <c r="A21" t="s">
        <v>18</v>
      </c>
      <c r="B21" s="9">
        <v>218246</v>
      </c>
      <c r="C21" s="9">
        <v>90046</v>
      </c>
      <c r="D21" s="9">
        <f t="shared" si="3"/>
        <v>308292</v>
      </c>
      <c r="E21" s="16">
        <f t="shared" si="7"/>
        <v>0.70142563967218929</v>
      </c>
      <c r="F21" s="9">
        <v>54886</v>
      </c>
      <c r="G21" s="10">
        <v>0</v>
      </c>
      <c r="H21" s="9">
        <v>4500</v>
      </c>
      <c r="I21" s="9">
        <f t="shared" si="4"/>
        <v>59386</v>
      </c>
      <c r="J21" s="16">
        <f t="shared" si="8"/>
        <v>0.13511496580375953</v>
      </c>
      <c r="K21" s="9">
        <v>362</v>
      </c>
      <c r="L21" s="9">
        <v>71482</v>
      </c>
      <c r="M21" s="9">
        <f t="shared" si="5"/>
        <v>71844</v>
      </c>
      <c r="N21" s="16">
        <f t="shared" si="9"/>
        <v>0.16345939452405112</v>
      </c>
      <c r="O21" s="9">
        <f t="shared" si="6"/>
        <v>439522</v>
      </c>
      <c r="P21" s="10">
        <v>0</v>
      </c>
    </row>
    <row r="22" spans="1:16">
      <c r="A22" t="s">
        <v>19</v>
      </c>
      <c r="B22" s="9">
        <v>731480</v>
      </c>
      <c r="C22" s="9">
        <v>257179</v>
      </c>
      <c r="D22" s="9">
        <f t="shared" si="3"/>
        <v>988659</v>
      </c>
      <c r="E22" s="16">
        <f t="shared" si="7"/>
        <v>0.60714678306943937</v>
      </c>
      <c r="F22" s="9">
        <v>131454</v>
      </c>
      <c r="G22" s="9">
        <v>24491</v>
      </c>
      <c r="H22" s="9">
        <v>66378</v>
      </c>
      <c r="I22" s="9">
        <f t="shared" si="4"/>
        <v>222323</v>
      </c>
      <c r="J22" s="16">
        <f t="shared" si="8"/>
        <v>0.13653109338239675</v>
      </c>
      <c r="K22" s="9">
        <v>7436</v>
      </c>
      <c r="L22" s="9">
        <v>409951</v>
      </c>
      <c r="M22" s="9">
        <f t="shared" si="5"/>
        <v>417387</v>
      </c>
      <c r="N22" s="16">
        <f t="shared" si="9"/>
        <v>0.25632212354816386</v>
      </c>
      <c r="O22" s="9">
        <f t="shared" si="6"/>
        <v>1628369</v>
      </c>
      <c r="P22" s="9">
        <v>109282</v>
      </c>
    </row>
    <row r="23" spans="1:16">
      <c r="A23" t="s">
        <v>25</v>
      </c>
      <c r="B23" s="9">
        <v>136593</v>
      </c>
      <c r="C23" s="9">
        <v>59001</v>
      </c>
      <c r="D23" s="9">
        <f t="shared" si="3"/>
        <v>195594</v>
      </c>
      <c r="E23" s="16">
        <f t="shared" si="7"/>
        <v>0.78355132699048569</v>
      </c>
      <c r="F23" s="9">
        <v>11391</v>
      </c>
      <c r="G23" s="10">
        <v>0</v>
      </c>
      <c r="H23" s="9">
        <v>15</v>
      </c>
      <c r="I23" s="9">
        <f t="shared" si="4"/>
        <v>11406</v>
      </c>
      <c r="J23" s="16">
        <f t="shared" si="8"/>
        <v>4.5692538808212321E-2</v>
      </c>
      <c r="K23" s="9">
        <v>1798</v>
      </c>
      <c r="L23" s="9">
        <v>40827</v>
      </c>
      <c r="M23" s="9">
        <f t="shared" si="5"/>
        <v>42625</v>
      </c>
      <c r="N23" s="16">
        <f t="shared" si="9"/>
        <v>0.17075613420130195</v>
      </c>
      <c r="O23" s="9">
        <f t="shared" si="6"/>
        <v>249625</v>
      </c>
      <c r="P23" s="10">
        <v>0</v>
      </c>
    </row>
    <row r="24" spans="1:16">
      <c r="A24" t="s">
        <v>34</v>
      </c>
      <c r="B24" s="9">
        <v>127299</v>
      </c>
      <c r="C24" s="9">
        <v>32376</v>
      </c>
      <c r="D24" s="9">
        <f t="shared" si="3"/>
        <v>159675</v>
      </c>
      <c r="E24" s="16">
        <f t="shared" si="7"/>
        <v>0.64842902915341794</v>
      </c>
      <c r="F24" s="9">
        <v>18803</v>
      </c>
      <c r="G24" s="9">
        <v>600</v>
      </c>
      <c r="H24" s="9">
        <v>4273</v>
      </c>
      <c r="I24" s="9">
        <f t="shared" si="4"/>
        <v>23676</v>
      </c>
      <c r="J24" s="16">
        <f t="shared" si="8"/>
        <v>9.614658333637903E-2</v>
      </c>
      <c r="K24" s="9">
        <v>889</v>
      </c>
      <c r="L24" s="9">
        <v>62009</v>
      </c>
      <c r="M24" s="9">
        <f t="shared" si="5"/>
        <v>62898</v>
      </c>
      <c r="N24" s="16">
        <f t="shared" si="9"/>
        <v>0.25542438751020308</v>
      </c>
      <c r="O24" s="9">
        <f t="shared" si="6"/>
        <v>246249</v>
      </c>
      <c r="P24" s="9">
        <v>10969</v>
      </c>
    </row>
    <row r="25" spans="1:16">
      <c r="A25" t="s">
        <v>38</v>
      </c>
      <c r="B25" s="9">
        <v>173846</v>
      </c>
      <c r="C25" s="9">
        <v>51194</v>
      </c>
      <c r="D25" s="9">
        <f t="shared" si="3"/>
        <v>225040</v>
      </c>
      <c r="E25" s="16">
        <f t="shared" si="7"/>
        <v>0.64432082046113714</v>
      </c>
      <c r="F25" s="9">
        <v>20795</v>
      </c>
      <c r="G25" s="9">
        <v>2790</v>
      </c>
      <c r="H25" s="9">
        <v>13473</v>
      </c>
      <c r="I25" s="9">
        <f t="shared" si="4"/>
        <v>37058</v>
      </c>
      <c r="J25" s="16">
        <f t="shared" si="8"/>
        <v>0.10610220833917891</v>
      </c>
      <c r="K25" s="10">
        <v>0</v>
      </c>
      <c r="L25" s="9">
        <v>87169</v>
      </c>
      <c r="M25" s="9">
        <f t="shared" si="5"/>
        <v>87169</v>
      </c>
      <c r="N25" s="16">
        <f t="shared" si="9"/>
        <v>0.24957697119968392</v>
      </c>
      <c r="O25" s="9">
        <f t="shared" si="6"/>
        <v>349267</v>
      </c>
      <c r="P25" s="9">
        <v>10023</v>
      </c>
    </row>
    <row r="26" spans="1:16">
      <c r="A26" t="s">
        <v>45</v>
      </c>
      <c r="B26" s="9">
        <v>230763</v>
      </c>
      <c r="C26" s="9">
        <v>78334</v>
      </c>
      <c r="D26" s="9">
        <f t="shared" si="3"/>
        <v>309097</v>
      </c>
      <c r="E26" s="16">
        <f t="shared" si="7"/>
        <v>0.63721617732552149</v>
      </c>
      <c r="F26" s="9">
        <v>47400</v>
      </c>
      <c r="G26" s="9">
        <v>1525</v>
      </c>
      <c r="H26" s="9">
        <v>475</v>
      </c>
      <c r="I26" s="9">
        <f t="shared" si="4"/>
        <v>49400</v>
      </c>
      <c r="J26" s="16">
        <f t="shared" si="8"/>
        <v>0.10184013160878547</v>
      </c>
      <c r="K26" s="9">
        <v>1915</v>
      </c>
      <c r="L26" s="9">
        <v>124662</v>
      </c>
      <c r="M26" s="9">
        <f t="shared" si="5"/>
        <v>126577</v>
      </c>
      <c r="N26" s="16">
        <f t="shared" si="9"/>
        <v>0.2609436910656931</v>
      </c>
      <c r="O26" s="9">
        <f t="shared" si="6"/>
        <v>485074</v>
      </c>
      <c r="P26" s="9">
        <v>13000</v>
      </c>
    </row>
    <row r="27" spans="1:16">
      <c r="A27" t="s">
        <v>47</v>
      </c>
      <c r="B27" s="9">
        <v>252163</v>
      </c>
      <c r="C27" s="9">
        <v>88793</v>
      </c>
      <c r="D27" s="9">
        <f t="shared" si="3"/>
        <v>340956</v>
      </c>
      <c r="E27" s="16">
        <f t="shared" si="7"/>
        <v>0.69357233814896035</v>
      </c>
      <c r="F27" s="9">
        <v>33906</v>
      </c>
      <c r="G27" s="9">
        <v>2000</v>
      </c>
      <c r="H27" s="10">
        <v>0</v>
      </c>
      <c r="I27" s="9">
        <f t="shared" si="4"/>
        <v>35906</v>
      </c>
      <c r="J27" s="16">
        <f t="shared" si="8"/>
        <v>7.3039947599034982E-2</v>
      </c>
      <c r="K27" s="9">
        <v>10128</v>
      </c>
      <c r="L27" s="9">
        <v>104604</v>
      </c>
      <c r="M27" s="9">
        <f t="shared" si="5"/>
        <v>114732</v>
      </c>
      <c r="N27" s="16">
        <f t="shared" si="9"/>
        <v>0.23338771425200469</v>
      </c>
      <c r="O27" s="9">
        <f t="shared" si="6"/>
        <v>491594</v>
      </c>
      <c r="P27" s="9">
        <v>151317</v>
      </c>
    </row>
    <row r="28" spans="1:16">
      <c r="A28" t="s">
        <v>51</v>
      </c>
      <c r="B28" s="9">
        <v>115803</v>
      </c>
      <c r="C28" s="9">
        <v>41691</v>
      </c>
      <c r="D28" s="9">
        <f t="shared" si="3"/>
        <v>157494</v>
      </c>
      <c r="E28" s="16">
        <f t="shared" si="7"/>
        <v>0.63601303573519852</v>
      </c>
      <c r="F28" s="9">
        <v>26838</v>
      </c>
      <c r="G28" s="10">
        <v>0</v>
      </c>
      <c r="H28" s="9">
        <v>10999</v>
      </c>
      <c r="I28" s="9">
        <f t="shared" si="4"/>
        <v>37837</v>
      </c>
      <c r="J28" s="16">
        <f t="shared" si="8"/>
        <v>0.1527983620526033</v>
      </c>
      <c r="K28" s="9">
        <v>1482</v>
      </c>
      <c r="L28" s="9">
        <v>50814</v>
      </c>
      <c r="M28" s="9">
        <f t="shared" si="5"/>
        <v>52296</v>
      </c>
      <c r="N28" s="16">
        <f t="shared" si="9"/>
        <v>0.21118860221219818</v>
      </c>
      <c r="O28" s="9">
        <f t="shared" si="6"/>
        <v>247627</v>
      </c>
      <c r="P28" s="9">
        <v>11162</v>
      </c>
    </row>
    <row r="29" spans="1:16">
      <c r="A29" t="s">
        <v>54</v>
      </c>
      <c r="B29" s="9">
        <v>148014</v>
      </c>
      <c r="C29" s="9">
        <v>70412</v>
      </c>
      <c r="D29" s="9">
        <f t="shared" si="3"/>
        <v>218426</v>
      </c>
      <c r="E29" s="16">
        <f t="shared" si="7"/>
        <v>0.66361633930334651</v>
      </c>
      <c r="F29" s="9">
        <v>17900</v>
      </c>
      <c r="G29" s="9">
        <v>3800</v>
      </c>
      <c r="H29" s="9">
        <v>6400</v>
      </c>
      <c r="I29" s="9">
        <f t="shared" si="4"/>
        <v>28100</v>
      </c>
      <c r="J29" s="16">
        <f t="shared" si="8"/>
        <v>8.5372708076987353E-2</v>
      </c>
      <c r="K29" s="9">
        <v>1500</v>
      </c>
      <c r="L29" s="9">
        <v>81119</v>
      </c>
      <c r="M29" s="9">
        <f t="shared" si="5"/>
        <v>82619</v>
      </c>
      <c r="N29" s="16">
        <f t="shared" si="9"/>
        <v>0.25101095261966611</v>
      </c>
      <c r="O29" s="9">
        <f t="shared" si="6"/>
        <v>329145</v>
      </c>
      <c r="P29" s="9">
        <v>8860</v>
      </c>
    </row>
    <row r="30" spans="1:16">
      <c r="A30" t="s">
        <v>56</v>
      </c>
      <c r="B30" s="9">
        <v>158400</v>
      </c>
      <c r="C30" s="9">
        <v>56641</v>
      </c>
      <c r="D30" s="9">
        <f t="shared" si="3"/>
        <v>215041</v>
      </c>
      <c r="E30" s="16">
        <f t="shared" si="7"/>
        <v>0.64576682952904041</v>
      </c>
      <c r="F30" s="9">
        <v>9509</v>
      </c>
      <c r="G30" s="10">
        <v>0</v>
      </c>
      <c r="H30" s="9">
        <v>6008</v>
      </c>
      <c r="I30" s="9">
        <f t="shared" si="4"/>
        <v>15517</v>
      </c>
      <c r="J30" s="16">
        <f t="shared" si="8"/>
        <v>4.6597457665292295E-2</v>
      </c>
      <c r="K30" s="9">
        <v>3240</v>
      </c>
      <c r="L30" s="9">
        <v>99203</v>
      </c>
      <c r="M30" s="9">
        <f t="shared" si="5"/>
        <v>102443</v>
      </c>
      <c r="N30" s="16">
        <f t="shared" si="9"/>
        <v>0.30763571280566726</v>
      </c>
      <c r="O30" s="9">
        <f t="shared" si="6"/>
        <v>333001</v>
      </c>
      <c r="P30" s="9">
        <v>19723</v>
      </c>
    </row>
    <row r="31" spans="1:16" s="72" customFormat="1">
      <c r="B31" s="73"/>
      <c r="C31" s="73"/>
      <c r="D31" s="73"/>
      <c r="E31" s="96"/>
      <c r="F31" s="73"/>
      <c r="G31" s="97"/>
      <c r="H31" s="73"/>
      <c r="I31" s="73"/>
      <c r="J31" s="96"/>
      <c r="K31" s="73"/>
      <c r="L31" s="73"/>
      <c r="M31" s="73"/>
      <c r="N31" s="96"/>
      <c r="O31" s="73"/>
      <c r="P31" s="73"/>
    </row>
    <row r="32" spans="1:16">
      <c r="A32" s="1" t="s">
        <v>70</v>
      </c>
      <c r="B32" s="9"/>
      <c r="C32" s="9"/>
      <c r="D32" s="9"/>
      <c r="F32" s="9"/>
      <c r="G32" s="10"/>
      <c r="H32" s="9"/>
      <c r="I32" s="9"/>
      <c r="K32" s="9"/>
      <c r="L32" s="9"/>
      <c r="M32" s="105"/>
      <c r="O32" s="9"/>
      <c r="P32" s="9"/>
    </row>
    <row r="33" spans="1:16">
      <c r="A33" t="s">
        <v>10</v>
      </c>
      <c r="B33" s="9">
        <v>400923</v>
      </c>
      <c r="C33" s="9">
        <v>142419</v>
      </c>
      <c r="D33" s="9">
        <f t="shared" si="3"/>
        <v>543342</v>
      </c>
      <c r="E33" s="16">
        <f t="shared" ref="E33:E40" si="10">D33/O33</f>
        <v>0.73575723106922331</v>
      </c>
      <c r="F33" s="9">
        <v>40677</v>
      </c>
      <c r="G33" s="9">
        <v>2895</v>
      </c>
      <c r="H33" s="9">
        <v>4726</v>
      </c>
      <c r="I33" s="9">
        <f t="shared" si="4"/>
        <v>48298</v>
      </c>
      <c r="J33" s="16">
        <f t="shared" ref="J33:J40" si="11">I33/O33</f>
        <v>6.5401906619001193E-2</v>
      </c>
      <c r="K33" s="9">
        <v>13520</v>
      </c>
      <c r="L33" s="9">
        <v>133320</v>
      </c>
      <c r="M33" s="9">
        <f t="shared" si="5"/>
        <v>146840</v>
      </c>
      <c r="N33" s="16">
        <f t="shared" ref="N33:N40" si="12">M33/O33</f>
        <v>0.19884086231177553</v>
      </c>
      <c r="O33" s="9">
        <f t="shared" si="6"/>
        <v>738480</v>
      </c>
      <c r="P33" s="9">
        <v>69436</v>
      </c>
    </row>
    <row r="34" spans="1:16">
      <c r="A34" t="s">
        <v>26</v>
      </c>
      <c r="B34" s="9">
        <v>340586</v>
      </c>
      <c r="C34" s="9">
        <v>100098</v>
      </c>
      <c r="D34" s="9">
        <f t="shared" si="3"/>
        <v>440684</v>
      </c>
      <c r="E34" s="16">
        <f t="shared" si="10"/>
        <v>0.66657994409419286</v>
      </c>
      <c r="F34" s="9">
        <v>61051</v>
      </c>
      <c r="G34" s="9">
        <v>6206</v>
      </c>
      <c r="H34" s="9">
        <v>8439</v>
      </c>
      <c r="I34" s="9">
        <f t="shared" si="4"/>
        <v>75696</v>
      </c>
      <c r="J34" s="16">
        <f t="shared" si="11"/>
        <v>0.11449799731361705</v>
      </c>
      <c r="K34" s="9">
        <v>7133</v>
      </c>
      <c r="L34" s="9">
        <v>137599</v>
      </c>
      <c r="M34" s="9">
        <f t="shared" si="5"/>
        <v>144732</v>
      </c>
      <c r="N34" s="16">
        <f t="shared" si="12"/>
        <v>0.21892205859219013</v>
      </c>
      <c r="O34" s="9">
        <f t="shared" si="6"/>
        <v>661112</v>
      </c>
      <c r="P34" s="9">
        <v>29842</v>
      </c>
    </row>
    <row r="35" spans="1:16">
      <c r="A35" t="s">
        <v>30</v>
      </c>
      <c r="B35" s="9">
        <v>361978</v>
      </c>
      <c r="C35" s="9">
        <v>161363</v>
      </c>
      <c r="D35" s="9">
        <f t="shared" si="3"/>
        <v>523341</v>
      </c>
      <c r="E35" s="16">
        <f t="shared" si="10"/>
        <v>0.715468661564584</v>
      </c>
      <c r="F35" s="9">
        <v>61893</v>
      </c>
      <c r="G35" s="9">
        <v>11672</v>
      </c>
      <c r="H35" s="9">
        <v>11</v>
      </c>
      <c r="I35" s="9">
        <f t="shared" si="4"/>
        <v>73576</v>
      </c>
      <c r="J35" s="16">
        <f t="shared" si="11"/>
        <v>0.10058704027254856</v>
      </c>
      <c r="K35" s="9">
        <v>6197</v>
      </c>
      <c r="L35" s="9">
        <v>128352</v>
      </c>
      <c r="M35" s="9">
        <f t="shared" si="5"/>
        <v>134549</v>
      </c>
      <c r="N35" s="16">
        <f t="shared" si="12"/>
        <v>0.18394429816286745</v>
      </c>
      <c r="O35" s="9">
        <f t="shared" si="6"/>
        <v>731466</v>
      </c>
      <c r="P35" s="9">
        <v>62727</v>
      </c>
    </row>
    <row r="36" spans="1:16">
      <c r="A36" t="s">
        <v>37</v>
      </c>
      <c r="B36" s="9">
        <v>210591</v>
      </c>
      <c r="C36" s="9">
        <v>87413</v>
      </c>
      <c r="D36" s="9">
        <f t="shared" si="3"/>
        <v>298004</v>
      </c>
      <c r="E36" s="16">
        <f t="shared" si="10"/>
        <v>0.58821532339565441</v>
      </c>
      <c r="F36" s="9">
        <v>56172</v>
      </c>
      <c r="G36" s="9">
        <v>2230</v>
      </c>
      <c r="H36" s="9">
        <v>4522</v>
      </c>
      <c r="I36" s="9">
        <f t="shared" si="4"/>
        <v>62924</v>
      </c>
      <c r="J36" s="16">
        <f t="shared" si="11"/>
        <v>0.12420256442647802</v>
      </c>
      <c r="K36" s="9">
        <v>4824</v>
      </c>
      <c r="L36" s="9">
        <v>140872</v>
      </c>
      <c r="M36" s="9">
        <f t="shared" si="5"/>
        <v>145696</v>
      </c>
      <c r="N36" s="16">
        <f t="shared" si="12"/>
        <v>0.28758211217786761</v>
      </c>
      <c r="O36" s="9">
        <f t="shared" si="6"/>
        <v>506624</v>
      </c>
      <c r="P36" s="9">
        <v>8401</v>
      </c>
    </row>
    <row r="37" spans="1:16">
      <c r="A37" t="s">
        <v>41</v>
      </c>
      <c r="B37" s="9">
        <v>304152</v>
      </c>
      <c r="C37" s="9">
        <v>112815</v>
      </c>
      <c r="D37" s="9">
        <f t="shared" si="3"/>
        <v>416967</v>
      </c>
      <c r="E37" s="16">
        <f t="shared" si="10"/>
        <v>0.71402860450301731</v>
      </c>
      <c r="F37" s="9">
        <v>52680</v>
      </c>
      <c r="G37" s="10">
        <v>0</v>
      </c>
      <c r="H37" s="9">
        <v>649</v>
      </c>
      <c r="I37" s="9">
        <f t="shared" si="4"/>
        <v>53329</v>
      </c>
      <c r="J37" s="16">
        <f t="shared" si="11"/>
        <v>9.132241028556555E-2</v>
      </c>
      <c r="K37" s="9">
        <v>2684</v>
      </c>
      <c r="L37" s="9">
        <v>110984</v>
      </c>
      <c r="M37" s="9">
        <f t="shared" si="5"/>
        <v>113668</v>
      </c>
      <c r="N37" s="16">
        <f t="shared" si="12"/>
        <v>0.19464898521141713</v>
      </c>
      <c r="O37" s="9">
        <f t="shared" si="6"/>
        <v>583964</v>
      </c>
      <c r="P37" s="9">
        <v>10000</v>
      </c>
    </row>
    <row r="38" spans="1:16">
      <c r="A38" t="s">
        <v>46</v>
      </c>
      <c r="B38" s="9">
        <v>268112</v>
      </c>
      <c r="C38" s="9">
        <v>76968</v>
      </c>
      <c r="D38" s="9">
        <f t="shared" si="3"/>
        <v>345080</v>
      </c>
      <c r="E38" s="16">
        <f t="shared" si="10"/>
        <v>0.65753194959709305</v>
      </c>
      <c r="F38" s="9">
        <v>80897</v>
      </c>
      <c r="G38" s="9">
        <v>1683</v>
      </c>
      <c r="H38" s="10">
        <v>0</v>
      </c>
      <c r="I38" s="9">
        <f t="shared" si="4"/>
        <v>82580</v>
      </c>
      <c r="J38" s="16">
        <f t="shared" si="11"/>
        <v>0.15735188477375664</v>
      </c>
      <c r="K38" s="10">
        <v>0</v>
      </c>
      <c r="L38" s="9">
        <v>97151</v>
      </c>
      <c r="M38" s="9">
        <f t="shared" si="5"/>
        <v>97151</v>
      </c>
      <c r="N38" s="16">
        <f t="shared" si="12"/>
        <v>0.18511616562915031</v>
      </c>
      <c r="O38" s="9">
        <f t="shared" si="6"/>
        <v>524811</v>
      </c>
      <c r="P38" s="9">
        <v>18000</v>
      </c>
    </row>
    <row r="39" spans="1:16">
      <c r="A39" t="s">
        <v>52</v>
      </c>
      <c r="B39" s="9">
        <v>366344</v>
      </c>
      <c r="C39" s="9">
        <v>109574</v>
      </c>
      <c r="D39" s="9">
        <f t="shared" si="3"/>
        <v>475918</v>
      </c>
      <c r="E39" s="16">
        <f t="shared" si="10"/>
        <v>0.58498852561179326</v>
      </c>
      <c r="F39" s="9">
        <v>95936</v>
      </c>
      <c r="G39" s="9">
        <v>551</v>
      </c>
      <c r="H39" s="9">
        <v>54990</v>
      </c>
      <c r="I39" s="9">
        <f t="shared" si="4"/>
        <v>151477</v>
      </c>
      <c r="J39" s="16">
        <f t="shared" si="11"/>
        <v>0.18619238375959221</v>
      </c>
      <c r="K39" s="9">
        <v>5028</v>
      </c>
      <c r="L39" s="9">
        <v>181128</v>
      </c>
      <c r="M39" s="9">
        <f t="shared" si="5"/>
        <v>186156</v>
      </c>
      <c r="N39" s="16">
        <f t="shared" si="12"/>
        <v>0.22881909062861455</v>
      </c>
      <c r="O39" s="9">
        <f t="shared" si="6"/>
        <v>813551</v>
      </c>
      <c r="P39" s="10">
        <v>0</v>
      </c>
    </row>
    <row r="40" spans="1:16">
      <c r="A40" t="s">
        <v>53</v>
      </c>
      <c r="B40" s="9">
        <v>391904</v>
      </c>
      <c r="C40" s="9">
        <v>176741</v>
      </c>
      <c r="D40" s="9">
        <f t="shared" si="3"/>
        <v>568645</v>
      </c>
      <c r="E40" s="16">
        <f t="shared" si="10"/>
        <v>0.71236187023412378</v>
      </c>
      <c r="F40" s="9">
        <v>83876</v>
      </c>
      <c r="G40" s="9">
        <v>1620</v>
      </c>
      <c r="H40" s="9">
        <v>2872</v>
      </c>
      <c r="I40" s="9">
        <f t="shared" si="4"/>
        <v>88368</v>
      </c>
      <c r="J40" s="16">
        <f t="shared" si="11"/>
        <v>0.1107017449355029</v>
      </c>
      <c r="K40" s="9">
        <v>3152</v>
      </c>
      <c r="L40" s="9">
        <v>138088</v>
      </c>
      <c r="M40" s="9">
        <f t="shared" si="5"/>
        <v>141240</v>
      </c>
      <c r="N40" s="16">
        <f t="shared" si="12"/>
        <v>0.17693638483037333</v>
      </c>
      <c r="O40" s="9">
        <f t="shared" si="6"/>
        <v>798253</v>
      </c>
      <c r="P40" s="9">
        <v>114950</v>
      </c>
    </row>
    <row r="41" spans="1:16" s="72" customFormat="1">
      <c r="B41" s="73"/>
      <c r="C41" s="73"/>
      <c r="D41" s="73"/>
      <c r="E41" s="96"/>
      <c r="F41" s="73"/>
      <c r="G41" s="73"/>
      <c r="H41" s="73"/>
      <c r="I41" s="73"/>
      <c r="J41" s="96"/>
      <c r="K41" s="73"/>
      <c r="L41" s="73"/>
      <c r="M41" s="73"/>
      <c r="N41" s="96"/>
      <c r="O41" s="73"/>
      <c r="P41" s="73"/>
    </row>
    <row r="42" spans="1:16">
      <c r="A42" s="1" t="s">
        <v>71</v>
      </c>
      <c r="B42" s="9"/>
      <c r="C42" s="9"/>
      <c r="D42" s="9"/>
      <c r="F42" s="9"/>
      <c r="G42" s="9"/>
      <c r="H42" s="9"/>
      <c r="I42" s="9"/>
      <c r="K42" s="9"/>
      <c r="L42" s="9"/>
      <c r="M42" s="9"/>
      <c r="O42" s="9"/>
      <c r="P42" s="9"/>
    </row>
    <row r="43" spans="1:16">
      <c r="A43" t="s">
        <v>13</v>
      </c>
      <c r="B43" s="9">
        <v>373942</v>
      </c>
      <c r="C43" s="9">
        <v>101378</v>
      </c>
      <c r="D43" s="9">
        <f t="shared" si="3"/>
        <v>475320</v>
      </c>
      <c r="E43" s="16">
        <f t="shared" ref="E43:E49" si="13">D43/O43</f>
        <v>0.63652165528841131</v>
      </c>
      <c r="F43" s="9">
        <v>47071</v>
      </c>
      <c r="G43" s="9">
        <v>4685</v>
      </c>
      <c r="H43" s="9">
        <v>7181</v>
      </c>
      <c r="I43" s="9">
        <f t="shared" si="4"/>
        <v>58937</v>
      </c>
      <c r="J43" s="16">
        <f t="shared" ref="J43:J49" si="14">I43/O43</f>
        <v>7.8925096351369808E-2</v>
      </c>
      <c r="K43" s="9">
        <v>8039</v>
      </c>
      <c r="L43" s="9">
        <v>204450</v>
      </c>
      <c r="M43" s="9">
        <f t="shared" si="5"/>
        <v>212489</v>
      </c>
      <c r="N43" s="16">
        <f t="shared" ref="N43:N49" si="15">M43/O43</f>
        <v>0.28455324836021889</v>
      </c>
      <c r="O43" s="9">
        <f t="shared" si="6"/>
        <v>746746</v>
      </c>
      <c r="P43" s="9">
        <v>138764</v>
      </c>
    </row>
    <row r="44" spans="1:16">
      <c r="A44" t="s">
        <v>27</v>
      </c>
      <c r="B44" s="9">
        <v>310393</v>
      </c>
      <c r="C44" s="9">
        <v>133972</v>
      </c>
      <c r="D44" s="9">
        <f t="shared" si="3"/>
        <v>444365</v>
      </c>
      <c r="E44" s="16">
        <f t="shared" si="13"/>
        <v>0.63973953466944422</v>
      </c>
      <c r="F44" s="9">
        <v>91856</v>
      </c>
      <c r="G44" s="9">
        <v>1071</v>
      </c>
      <c r="H44" s="9">
        <v>9674</v>
      </c>
      <c r="I44" s="9">
        <f t="shared" si="4"/>
        <v>102601</v>
      </c>
      <c r="J44" s="16">
        <f t="shared" si="14"/>
        <v>0.14771171446135417</v>
      </c>
      <c r="K44" s="9">
        <v>5082</v>
      </c>
      <c r="L44" s="9">
        <v>142555</v>
      </c>
      <c r="M44" s="9">
        <f t="shared" si="5"/>
        <v>147637</v>
      </c>
      <c r="N44" s="16">
        <f t="shared" si="15"/>
        <v>0.21254875086920155</v>
      </c>
      <c r="O44" s="9">
        <f t="shared" si="6"/>
        <v>694603</v>
      </c>
      <c r="P44" s="9">
        <v>4850</v>
      </c>
    </row>
    <row r="45" spans="1:16">
      <c r="A45" t="s">
        <v>35</v>
      </c>
      <c r="B45" s="9">
        <v>501996</v>
      </c>
      <c r="C45" s="9">
        <v>187151</v>
      </c>
      <c r="D45" s="9">
        <f t="shared" si="3"/>
        <v>689147</v>
      </c>
      <c r="E45" s="16">
        <f t="shared" si="13"/>
        <v>0.6181034281726876</v>
      </c>
      <c r="F45" s="9">
        <v>100175</v>
      </c>
      <c r="G45" s="9">
        <v>10743</v>
      </c>
      <c r="H45" s="9">
        <v>2218</v>
      </c>
      <c r="I45" s="9">
        <f t="shared" si="4"/>
        <v>113136</v>
      </c>
      <c r="J45" s="16">
        <f t="shared" si="14"/>
        <v>0.10147290701366354</v>
      </c>
      <c r="K45" s="9">
        <v>1403</v>
      </c>
      <c r="L45" s="9">
        <v>311252</v>
      </c>
      <c r="M45" s="9">
        <f t="shared" si="5"/>
        <v>312655</v>
      </c>
      <c r="N45" s="16">
        <f t="shared" si="15"/>
        <v>0.28042366481364883</v>
      </c>
      <c r="O45" s="9">
        <f t="shared" si="6"/>
        <v>1114938</v>
      </c>
      <c r="P45" s="10">
        <v>0</v>
      </c>
    </row>
    <row r="46" spans="1:16">
      <c r="A46" t="s">
        <v>42</v>
      </c>
      <c r="B46" s="9">
        <v>378291</v>
      </c>
      <c r="C46" s="9">
        <v>132970</v>
      </c>
      <c r="D46" s="9">
        <f t="shared" si="3"/>
        <v>511261</v>
      </c>
      <c r="E46" s="16">
        <f t="shared" si="13"/>
        <v>0.63381086622880423</v>
      </c>
      <c r="F46" s="9">
        <v>77676</v>
      </c>
      <c r="G46" s="9">
        <v>8674</v>
      </c>
      <c r="H46" s="9">
        <v>12342</v>
      </c>
      <c r="I46" s="9">
        <f t="shared" si="4"/>
        <v>98692</v>
      </c>
      <c r="J46" s="16">
        <f t="shared" si="14"/>
        <v>0.12234858909608427</v>
      </c>
      <c r="K46" s="9">
        <v>200</v>
      </c>
      <c r="L46" s="9">
        <v>196493</v>
      </c>
      <c r="M46" s="9">
        <f t="shared" si="5"/>
        <v>196693</v>
      </c>
      <c r="N46" s="16">
        <f t="shared" si="15"/>
        <v>0.24384054467511151</v>
      </c>
      <c r="O46" s="9">
        <f t="shared" si="6"/>
        <v>806646</v>
      </c>
      <c r="P46" s="9">
        <v>48000</v>
      </c>
    </row>
    <row r="47" spans="1:16">
      <c r="A47" t="s">
        <v>43</v>
      </c>
      <c r="B47" s="9">
        <v>267904</v>
      </c>
      <c r="C47" s="9">
        <v>45000</v>
      </c>
      <c r="D47" s="9">
        <f t="shared" si="3"/>
        <v>312904</v>
      </c>
      <c r="E47" s="16">
        <f t="shared" si="13"/>
        <v>0.56522288897639783</v>
      </c>
      <c r="F47" s="9">
        <v>22299</v>
      </c>
      <c r="G47" s="10">
        <v>0</v>
      </c>
      <c r="H47" s="9">
        <v>1000</v>
      </c>
      <c r="I47" s="9">
        <f t="shared" si="4"/>
        <v>23299</v>
      </c>
      <c r="J47" s="16">
        <f t="shared" si="14"/>
        <v>4.208680007370022E-2</v>
      </c>
      <c r="K47" s="10">
        <v>0</v>
      </c>
      <c r="L47" s="9">
        <v>217391</v>
      </c>
      <c r="M47" s="9">
        <f t="shared" si="5"/>
        <v>217391</v>
      </c>
      <c r="N47" s="16">
        <f t="shared" si="15"/>
        <v>0.39269031094990192</v>
      </c>
      <c r="O47" s="9">
        <f t="shared" si="6"/>
        <v>553594</v>
      </c>
      <c r="P47" s="10">
        <v>0</v>
      </c>
    </row>
    <row r="48" spans="1:16">
      <c r="A48" t="s">
        <v>49</v>
      </c>
      <c r="B48" s="9">
        <v>672207</v>
      </c>
      <c r="C48" s="9">
        <v>225666</v>
      </c>
      <c r="D48" s="9">
        <f t="shared" si="3"/>
        <v>897873</v>
      </c>
      <c r="E48" s="16">
        <f t="shared" si="13"/>
        <v>0.52604650018279475</v>
      </c>
      <c r="F48" s="9">
        <v>205644</v>
      </c>
      <c r="G48" s="9">
        <v>51298</v>
      </c>
      <c r="H48" s="9">
        <v>77074</v>
      </c>
      <c r="I48" s="9">
        <f t="shared" si="4"/>
        <v>334016</v>
      </c>
      <c r="J48" s="16">
        <f t="shared" si="14"/>
        <v>0.19569354218810053</v>
      </c>
      <c r="K48" s="9">
        <v>9046</v>
      </c>
      <c r="L48" s="9">
        <v>465897</v>
      </c>
      <c r="M48" s="9">
        <f t="shared" si="5"/>
        <v>474943</v>
      </c>
      <c r="N48" s="16">
        <f t="shared" si="15"/>
        <v>0.27825995762910466</v>
      </c>
      <c r="O48" s="9">
        <f t="shared" si="6"/>
        <v>1706832</v>
      </c>
      <c r="P48" s="9">
        <v>230795</v>
      </c>
    </row>
    <row r="49" spans="1:16">
      <c r="A49" t="s">
        <v>50</v>
      </c>
      <c r="B49" s="9">
        <v>294428</v>
      </c>
      <c r="C49" s="9">
        <v>124116</v>
      </c>
      <c r="D49" s="9">
        <f t="shared" si="3"/>
        <v>418544</v>
      </c>
      <c r="E49" s="16">
        <f t="shared" si="13"/>
        <v>0.80978841302026094</v>
      </c>
      <c r="F49" s="9">
        <v>35771</v>
      </c>
      <c r="G49" s="9">
        <v>8488</v>
      </c>
      <c r="H49" s="10">
        <v>0</v>
      </c>
      <c r="I49" s="9">
        <f t="shared" si="4"/>
        <v>44259</v>
      </c>
      <c r="J49" s="16">
        <f t="shared" si="14"/>
        <v>8.5631200953457054E-2</v>
      </c>
      <c r="K49" s="9">
        <v>150</v>
      </c>
      <c r="L49" s="9">
        <v>53903</v>
      </c>
      <c r="M49" s="9">
        <f t="shared" si="5"/>
        <v>54053</v>
      </c>
      <c r="N49" s="16">
        <f t="shared" si="15"/>
        <v>0.10458038602628199</v>
      </c>
      <c r="O49" s="9">
        <f t="shared" si="6"/>
        <v>516856</v>
      </c>
      <c r="P49" s="9">
        <v>84039</v>
      </c>
    </row>
    <row r="50" spans="1:16" s="72" customFormat="1">
      <c r="B50" s="73"/>
      <c r="C50" s="73"/>
      <c r="D50" s="73"/>
      <c r="E50" s="96"/>
      <c r="F50" s="73"/>
      <c r="G50" s="73"/>
      <c r="H50" s="97"/>
      <c r="I50" s="73"/>
      <c r="J50" s="96"/>
      <c r="K50" s="73"/>
      <c r="L50" s="73"/>
      <c r="M50" s="73"/>
      <c r="N50" s="96"/>
      <c r="O50" s="73"/>
      <c r="P50" s="73"/>
    </row>
    <row r="51" spans="1:16">
      <c r="A51" s="1" t="s">
        <v>72</v>
      </c>
      <c r="D51" s="9"/>
      <c r="I51" s="9"/>
      <c r="M51" s="9"/>
      <c r="O51" s="9"/>
    </row>
    <row r="52" spans="1:16">
      <c r="A52" t="s">
        <v>28</v>
      </c>
      <c r="B52" s="9">
        <v>710417</v>
      </c>
      <c r="C52" s="9">
        <v>245997</v>
      </c>
      <c r="D52" s="9">
        <f t="shared" si="3"/>
        <v>956414</v>
      </c>
      <c r="E52" s="16">
        <f>D52/O52</f>
        <v>0.6650488036041724</v>
      </c>
      <c r="F52" s="9">
        <v>115241</v>
      </c>
      <c r="G52" s="9">
        <v>54151</v>
      </c>
      <c r="H52" s="9">
        <v>24817</v>
      </c>
      <c r="I52" s="9">
        <f t="shared" si="4"/>
        <v>194209</v>
      </c>
      <c r="J52" s="16">
        <f>I52/O52</f>
        <v>0.13504451325384481</v>
      </c>
      <c r="K52" s="9">
        <v>8680</v>
      </c>
      <c r="L52" s="9">
        <v>278808</v>
      </c>
      <c r="M52" s="9">
        <f t="shared" si="5"/>
        <v>287488</v>
      </c>
      <c r="N52" s="16">
        <f>M52/O52</f>
        <v>0.19990668314198279</v>
      </c>
      <c r="O52" s="9">
        <f t="shared" si="6"/>
        <v>1438111</v>
      </c>
      <c r="P52" s="9">
        <v>122903</v>
      </c>
    </row>
    <row r="53" spans="1:16">
      <c r="A53" t="s">
        <v>32</v>
      </c>
      <c r="B53" s="9">
        <v>871992</v>
      </c>
      <c r="C53" s="9">
        <v>158481</v>
      </c>
      <c r="D53" s="9">
        <f t="shared" si="3"/>
        <v>1030473</v>
      </c>
      <c r="E53" s="16">
        <f>D53/O53</f>
        <v>0.71082692618105214</v>
      </c>
      <c r="F53" s="9">
        <v>78558</v>
      </c>
      <c r="G53" s="9">
        <v>31670</v>
      </c>
      <c r="H53" s="9">
        <v>40379</v>
      </c>
      <c r="I53" s="9">
        <f t="shared" si="4"/>
        <v>150607</v>
      </c>
      <c r="J53" s="16">
        <f>I53/O53</f>
        <v>0.10388968063340788</v>
      </c>
      <c r="K53" s="9">
        <v>16922</v>
      </c>
      <c r="L53" s="9">
        <v>251680</v>
      </c>
      <c r="M53" s="9">
        <f t="shared" si="5"/>
        <v>268602</v>
      </c>
      <c r="N53" s="16">
        <f>M53/O53</f>
        <v>0.18528339318553999</v>
      </c>
      <c r="O53" s="9">
        <f t="shared" si="6"/>
        <v>1449682</v>
      </c>
      <c r="P53" s="9">
        <v>61705</v>
      </c>
    </row>
    <row r="54" spans="1:16">
      <c r="A54" t="s">
        <v>36</v>
      </c>
      <c r="B54" s="9">
        <v>932478</v>
      </c>
      <c r="C54" s="9">
        <v>317076</v>
      </c>
      <c r="D54" s="9">
        <f t="shared" si="3"/>
        <v>1249554</v>
      </c>
      <c r="E54" s="16">
        <f>D54/O54</f>
        <v>0.80940934132667441</v>
      </c>
      <c r="F54" s="9">
        <v>175885</v>
      </c>
      <c r="G54" s="10">
        <v>0</v>
      </c>
      <c r="H54" s="9">
        <v>6724</v>
      </c>
      <c r="I54" s="9">
        <f t="shared" si="4"/>
        <v>182609</v>
      </c>
      <c r="J54" s="16">
        <f>I54/O54</f>
        <v>0.11828654896893026</v>
      </c>
      <c r="K54" s="9">
        <v>6262</v>
      </c>
      <c r="L54" s="9">
        <v>105360</v>
      </c>
      <c r="M54" s="9">
        <f t="shared" si="5"/>
        <v>111622</v>
      </c>
      <c r="N54" s="16">
        <f>M54/O54</f>
        <v>7.2304109704395367E-2</v>
      </c>
      <c r="O54" s="9">
        <f t="shared" si="6"/>
        <v>1543785</v>
      </c>
      <c r="P54" s="9">
        <v>179444</v>
      </c>
    </row>
    <row r="55" spans="1:16">
      <c r="A55" t="s">
        <v>39</v>
      </c>
      <c r="B55" s="9">
        <v>447352</v>
      </c>
      <c r="C55" s="9">
        <v>152552</v>
      </c>
      <c r="D55" s="9">
        <f t="shared" si="3"/>
        <v>599904</v>
      </c>
      <c r="E55" s="16">
        <f>D55/O55</f>
        <v>0.72006568049894137</v>
      </c>
      <c r="F55" s="9">
        <v>75502</v>
      </c>
      <c r="G55" s="10">
        <v>0</v>
      </c>
      <c r="H55" s="9">
        <v>18835</v>
      </c>
      <c r="I55" s="9">
        <f t="shared" si="4"/>
        <v>94337</v>
      </c>
      <c r="J55" s="16">
        <f>I55/O55</f>
        <v>0.11323284409043552</v>
      </c>
      <c r="K55" s="9">
        <v>2717</v>
      </c>
      <c r="L55" s="9">
        <v>136166</v>
      </c>
      <c r="M55" s="9">
        <f t="shared" si="5"/>
        <v>138883</v>
      </c>
      <c r="N55" s="16">
        <f>M55/O55</f>
        <v>0.16670147541062316</v>
      </c>
      <c r="O55" s="9">
        <f t="shared" si="6"/>
        <v>833124</v>
      </c>
      <c r="P55" s="9">
        <v>35576</v>
      </c>
    </row>
    <row r="56" spans="1:16" s="72" customFormat="1">
      <c r="B56" s="73"/>
      <c r="C56" s="73"/>
      <c r="D56" s="73"/>
      <c r="E56" s="96"/>
      <c r="F56" s="73"/>
      <c r="G56" s="97"/>
      <c r="H56" s="73"/>
      <c r="I56" s="73"/>
      <c r="J56" s="96"/>
      <c r="K56" s="73"/>
      <c r="L56" s="73"/>
      <c r="M56" s="73"/>
      <c r="N56" s="96"/>
      <c r="O56" s="73"/>
      <c r="P56" s="73"/>
    </row>
    <row r="57" spans="1:16">
      <c r="A57" s="1" t="s">
        <v>73</v>
      </c>
      <c r="B57" s="9"/>
      <c r="C57" s="9"/>
      <c r="D57" s="9"/>
      <c r="F57" s="9"/>
      <c r="G57" s="10"/>
      <c r="H57" s="9"/>
      <c r="I57" s="9"/>
      <c r="K57" s="9"/>
      <c r="L57" s="9"/>
      <c r="M57" s="9"/>
      <c r="O57" s="9"/>
      <c r="P57" s="9"/>
    </row>
    <row r="58" spans="1:16">
      <c r="A58" t="s">
        <v>8</v>
      </c>
      <c r="B58" s="9">
        <v>1492073</v>
      </c>
      <c r="C58" s="9">
        <v>557882</v>
      </c>
      <c r="D58" s="9">
        <f t="shared" si="3"/>
        <v>2049955</v>
      </c>
      <c r="E58" s="16">
        <f>D58/O58</f>
        <v>0.68183806289878013</v>
      </c>
      <c r="F58" s="9">
        <v>320784</v>
      </c>
      <c r="G58" s="9">
        <v>8830</v>
      </c>
      <c r="H58" s="10">
        <v>0</v>
      </c>
      <c r="I58" s="9">
        <f t="shared" si="4"/>
        <v>329614</v>
      </c>
      <c r="J58" s="16">
        <f>I58/O58</f>
        <v>0.10963331939692261</v>
      </c>
      <c r="K58" s="9">
        <v>21930</v>
      </c>
      <c r="L58" s="9">
        <v>605014</v>
      </c>
      <c r="M58" s="9">
        <f t="shared" si="5"/>
        <v>626944</v>
      </c>
      <c r="N58" s="16">
        <f>M58/O58</f>
        <v>0.20852861770429731</v>
      </c>
      <c r="O58" s="9">
        <f t="shared" si="6"/>
        <v>3006513</v>
      </c>
      <c r="P58" s="9">
        <v>148309</v>
      </c>
    </row>
    <row r="59" spans="1:16">
      <c r="A59" t="s">
        <v>17</v>
      </c>
      <c r="B59" s="9">
        <v>2506481</v>
      </c>
      <c r="C59" s="9">
        <v>836826</v>
      </c>
      <c r="D59" s="9">
        <f t="shared" si="3"/>
        <v>3343307</v>
      </c>
      <c r="E59" s="16">
        <f>D59/O59</f>
        <v>0.75446488009781187</v>
      </c>
      <c r="F59" s="9">
        <v>360369</v>
      </c>
      <c r="G59" s="9">
        <v>34478</v>
      </c>
      <c r="H59" s="9">
        <v>105881</v>
      </c>
      <c r="I59" s="9">
        <f t="shared" si="4"/>
        <v>500728</v>
      </c>
      <c r="J59" s="16">
        <f>I59/O59</f>
        <v>0.11299641058437564</v>
      </c>
      <c r="K59" s="9">
        <v>41259</v>
      </c>
      <c r="L59" s="9">
        <v>546068</v>
      </c>
      <c r="M59" s="9">
        <f t="shared" si="5"/>
        <v>587327</v>
      </c>
      <c r="N59" s="16">
        <f>M59/O59</f>
        <v>0.13253870931781245</v>
      </c>
      <c r="O59" s="9">
        <f t="shared" si="6"/>
        <v>4431362</v>
      </c>
      <c r="P59" s="9">
        <v>1869</v>
      </c>
    </row>
    <row r="60" spans="1:16">
      <c r="A60" t="s">
        <v>21</v>
      </c>
      <c r="B60" s="9">
        <v>1346727</v>
      </c>
      <c r="C60" s="9">
        <v>451479</v>
      </c>
      <c r="D60" s="9">
        <f t="shared" si="3"/>
        <v>1798206</v>
      </c>
      <c r="E60" s="16">
        <f>D60/O60</f>
        <v>0.56631522193045392</v>
      </c>
      <c r="F60" s="9">
        <v>1065896</v>
      </c>
      <c r="G60">
        <v>0</v>
      </c>
      <c r="H60">
        <v>0</v>
      </c>
      <c r="I60" s="9">
        <f t="shared" si="4"/>
        <v>1065896</v>
      </c>
      <c r="J60" s="16">
        <f>I60/O60</f>
        <v>0.3356863061266524</v>
      </c>
      <c r="K60" s="9">
        <v>4607</v>
      </c>
      <c r="L60" s="9">
        <v>306565</v>
      </c>
      <c r="M60" s="9">
        <f t="shared" si="5"/>
        <v>311172</v>
      </c>
      <c r="N60" s="16">
        <f>M60/O60</f>
        <v>9.7998471942893753E-2</v>
      </c>
      <c r="O60" s="9">
        <f t="shared" si="6"/>
        <v>3175274</v>
      </c>
      <c r="P60" s="10">
        <v>0</v>
      </c>
    </row>
    <row r="61" spans="1:16">
      <c r="A61" t="s">
        <v>23</v>
      </c>
      <c r="B61" s="9">
        <v>1822601</v>
      </c>
      <c r="C61" s="9">
        <v>613518</v>
      </c>
      <c r="D61" s="9">
        <f t="shared" si="3"/>
        <v>2436119</v>
      </c>
      <c r="E61" s="16">
        <f>D61/O61</f>
        <v>0.62001281195415892</v>
      </c>
      <c r="F61" s="9">
        <v>386072</v>
      </c>
      <c r="G61" s="9">
        <v>23764</v>
      </c>
      <c r="H61" s="9">
        <v>58276</v>
      </c>
      <c r="I61" s="9">
        <f t="shared" si="4"/>
        <v>468112</v>
      </c>
      <c r="J61" s="16">
        <f>I61/O61</f>
        <v>0.11913844825703722</v>
      </c>
      <c r="K61" s="9">
        <v>16325</v>
      </c>
      <c r="L61" s="9">
        <v>1008587</v>
      </c>
      <c r="M61" s="9">
        <f t="shared" si="5"/>
        <v>1024912</v>
      </c>
      <c r="N61" s="16">
        <f>M61/O61</f>
        <v>0.2608487397888038</v>
      </c>
      <c r="O61" s="9">
        <f t="shared" si="6"/>
        <v>3929143</v>
      </c>
      <c r="P61" s="9">
        <v>58804</v>
      </c>
    </row>
    <row r="62" spans="1:16">
      <c r="A62" t="s">
        <v>24</v>
      </c>
      <c r="B62" s="9">
        <v>1672455</v>
      </c>
      <c r="C62" s="9">
        <v>598928</v>
      </c>
      <c r="D62" s="9">
        <f t="shared" si="3"/>
        <v>2271383</v>
      </c>
      <c r="E62" s="16">
        <f>D62/O62</f>
        <v>0.67505975247821959</v>
      </c>
      <c r="F62" s="9">
        <v>336155</v>
      </c>
      <c r="G62" s="9">
        <v>12585</v>
      </c>
      <c r="H62" s="9">
        <v>55924</v>
      </c>
      <c r="I62" s="9">
        <f t="shared" si="4"/>
        <v>404664</v>
      </c>
      <c r="J62" s="16">
        <f>I62/O62</f>
        <v>0.12026698257266442</v>
      </c>
      <c r="K62" s="9">
        <v>11887</v>
      </c>
      <c r="L62" s="9">
        <v>676780</v>
      </c>
      <c r="M62" s="9">
        <f t="shared" si="5"/>
        <v>688667</v>
      </c>
      <c r="N62" s="16">
        <f>M62/O62</f>
        <v>0.20467326494911603</v>
      </c>
      <c r="O62" s="9">
        <f t="shared" si="6"/>
        <v>3364714</v>
      </c>
      <c r="P62" s="9">
        <v>475572</v>
      </c>
    </row>
    <row r="63" spans="1:16" s="72" customFormat="1">
      <c r="B63" s="73"/>
      <c r="C63" s="73"/>
      <c r="D63" s="73"/>
      <c r="E63" s="96"/>
      <c r="F63" s="73"/>
      <c r="G63" s="73"/>
      <c r="H63" s="73"/>
      <c r="I63" s="73"/>
      <c r="J63" s="96"/>
      <c r="K63" s="73"/>
      <c r="L63" s="73"/>
      <c r="M63" s="73"/>
      <c r="N63" s="96"/>
      <c r="O63" s="73"/>
      <c r="P63" s="73"/>
    </row>
    <row r="64" spans="1:16">
      <c r="A64" s="1" t="s">
        <v>67</v>
      </c>
      <c r="D64" s="9"/>
      <c r="I64" s="9"/>
      <c r="M64" s="9"/>
      <c r="O64" s="9"/>
    </row>
    <row r="65" spans="1:16">
      <c r="A65" t="s">
        <v>3</v>
      </c>
      <c r="B65" s="9">
        <v>44099</v>
      </c>
      <c r="C65" s="9">
        <v>12327</v>
      </c>
      <c r="D65" s="9">
        <f t="shared" si="3"/>
        <v>56426</v>
      </c>
      <c r="E65" s="16">
        <f>D65/O65</f>
        <v>0.81469823852151313</v>
      </c>
      <c r="F65" s="9">
        <v>5639</v>
      </c>
      <c r="G65" s="10">
        <v>0</v>
      </c>
      <c r="H65" s="10">
        <v>0</v>
      </c>
      <c r="I65" s="9">
        <f t="shared" si="4"/>
        <v>5639</v>
      </c>
      <c r="J65" s="16">
        <f>I65/O65</f>
        <v>8.1417845798440663E-2</v>
      </c>
      <c r="K65" s="10">
        <v>0</v>
      </c>
      <c r="L65" s="9">
        <v>7195</v>
      </c>
      <c r="M65" s="9">
        <f t="shared" si="5"/>
        <v>7195</v>
      </c>
      <c r="N65" s="16">
        <f>M65/O65</f>
        <v>0.10388391568004621</v>
      </c>
      <c r="O65" s="9">
        <f t="shared" si="6"/>
        <v>69260</v>
      </c>
      <c r="P65" s="10">
        <v>0</v>
      </c>
    </row>
    <row r="66" spans="1:16">
      <c r="A66" t="s">
        <v>31</v>
      </c>
      <c r="B66" s="9">
        <v>97093</v>
      </c>
      <c r="C66" s="9">
        <v>33838</v>
      </c>
      <c r="D66" s="9">
        <f t="shared" si="3"/>
        <v>130931</v>
      </c>
      <c r="E66" s="16">
        <f>D66/O66</f>
        <v>0.72931903634591277</v>
      </c>
      <c r="F66" s="9">
        <v>12680</v>
      </c>
      <c r="G66" s="10">
        <v>0</v>
      </c>
      <c r="H66" s="9">
        <v>703</v>
      </c>
      <c r="I66" s="9">
        <f t="shared" si="4"/>
        <v>13383</v>
      </c>
      <c r="J66" s="16">
        <f>I66/O66</f>
        <v>7.4546720512463444E-2</v>
      </c>
      <c r="K66" s="10">
        <v>0</v>
      </c>
      <c r="L66" s="9">
        <v>35211</v>
      </c>
      <c r="M66" s="9">
        <f t="shared" si="5"/>
        <v>35211</v>
      </c>
      <c r="N66" s="16">
        <f>M66/O66</f>
        <v>0.19613424314162373</v>
      </c>
      <c r="O66" s="9">
        <f t="shared" si="6"/>
        <v>179525</v>
      </c>
      <c r="P66" s="10">
        <v>0</v>
      </c>
    </row>
    <row r="67" spans="1:16" s="72" customFormat="1">
      <c r="D67" s="73"/>
      <c r="E67" s="96"/>
      <c r="I67" s="73"/>
      <c r="J67" s="96"/>
      <c r="M67" s="73"/>
      <c r="N67" s="96"/>
      <c r="O67" s="73"/>
    </row>
    <row r="68" spans="1:16">
      <c r="A68" s="1" t="s">
        <v>74</v>
      </c>
      <c r="B68" s="19">
        <f>SUM(B5:B62)</f>
        <v>21240903</v>
      </c>
      <c r="C68" s="19">
        <f>SUM(C5:C62)</f>
        <v>7250843</v>
      </c>
      <c r="D68" s="19">
        <f t="shared" si="3"/>
        <v>28491746</v>
      </c>
      <c r="E68" s="20">
        <f>D68/O68</f>
        <v>0.66546928463539601</v>
      </c>
      <c r="F68" s="19">
        <f>SUM(F5:F62)</f>
        <v>4601307</v>
      </c>
      <c r="G68" s="21">
        <f>SUM(G5:G62)</f>
        <v>321959</v>
      </c>
      <c r="H68" s="19">
        <f>SUM(H5:H62)</f>
        <v>635650</v>
      </c>
      <c r="I68" s="19">
        <f t="shared" si="4"/>
        <v>5558916</v>
      </c>
      <c r="J68" s="20">
        <f>I68/O68</f>
        <v>0.12983717648852608</v>
      </c>
      <c r="K68" s="19">
        <f>SUM(K5:K62)</f>
        <v>245117</v>
      </c>
      <c r="L68" s="19">
        <f>SUM(L5:L62)</f>
        <v>8518738</v>
      </c>
      <c r="M68" s="19">
        <f t="shared" si="5"/>
        <v>8763855</v>
      </c>
      <c r="N68" s="20">
        <f>M68/O68</f>
        <v>0.20469353887607794</v>
      </c>
      <c r="O68" s="19">
        <f t="shared" si="6"/>
        <v>42814517</v>
      </c>
      <c r="P68" s="19">
        <f>SUM(P5:P62)</f>
        <v>2403148</v>
      </c>
    </row>
  </sheetData>
  <mergeCells count="3">
    <mergeCell ref="B1:D1"/>
    <mergeCell ref="F1:I1"/>
    <mergeCell ref="K1:M1"/>
  </mergeCells>
  <phoneticPr fontId="3" type="noConversion"/>
  <printOptions gridLines="1"/>
  <pageMargins left="0.75" right="0.75" top="1" bottom="1" header="0.5" footer="0.5"/>
  <pageSetup scale="57" orientation="landscape" verticalDpi="0" r:id="rId1"/>
  <headerFooter alignWithMargins="0">
    <oddHeader>&amp;C&amp;"Arial,Bold"Public Library System Expenditures FY07</oddHeader>
    <oddFooter>&amp;L&amp;9Mississippi Public Library Statistics, FY07, Public Library Expenditures</oddFooter>
  </headerFooter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S67"/>
  <sheetViews>
    <sheetView topLeftCell="A30" zoomScaleNormal="100" workbookViewId="0">
      <selection activeCell="G4" sqref="G4"/>
    </sheetView>
  </sheetViews>
  <sheetFormatPr defaultRowHeight="12.75"/>
  <cols>
    <col min="1" max="1" width="51" bestFit="1" customWidth="1"/>
    <col min="6" max="6" width="10.28515625" customWidth="1"/>
    <col min="7" max="7" width="10.42578125" style="2" customWidth="1"/>
    <col min="8" max="8" width="13.28515625" customWidth="1"/>
    <col min="9" max="9" width="13.42578125" customWidth="1"/>
    <col min="10" max="10" width="14.85546875" customWidth="1"/>
    <col min="11" max="11" width="12.5703125" customWidth="1"/>
    <col min="13" max="13" width="10.5703125" style="27" customWidth="1"/>
    <col min="15" max="15" width="11.85546875" customWidth="1"/>
    <col min="16" max="17" width="11.5703125" customWidth="1"/>
    <col min="18" max="18" width="11.42578125" style="27" customWidth="1"/>
    <col min="19" max="19" width="0" hidden="1" customWidth="1"/>
  </cols>
  <sheetData>
    <row r="1" spans="1:19" s="25" customFormat="1" ht="38.25" customHeight="1">
      <c r="A1" s="88" t="s">
        <v>693</v>
      </c>
      <c r="B1" s="5" t="s">
        <v>102</v>
      </c>
      <c r="C1" s="5" t="s">
        <v>111</v>
      </c>
      <c r="D1" s="5" t="s">
        <v>112</v>
      </c>
      <c r="E1" s="5" t="s">
        <v>113</v>
      </c>
      <c r="F1" s="5" t="s">
        <v>114</v>
      </c>
      <c r="G1" s="28" t="s">
        <v>115</v>
      </c>
      <c r="H1" s="5" t="s">
        <v>103</v>
      </c>
      <c r="I1" s="5" t="s">
        <v>695</v>
      </c>
      <c r="J1" s="5" t="s">
        <v>104</v>
      </c>
      <c r="K1" s="5" t="s">
        <v>116</v>
      </c>
      <c r="L1" s="5" t="s">
        <v>118</v>
      </c>
      <c r="M1" s="26" t="s">
        <v>105</v>
      </c>
      <c r="N1" s="17" t="s">
        <v>106</v>
      </c>
      <c r="O1" s="17" t="s">
        <v>107</v>
      </c>
      <c r="P1" s="17" t="s">
        <v>117</v>
      </c>
      <c r="Q1" s="17" t="s">
        <v>108</v>
      </c>
      <c r="R1" s="26" t="s">
        <v>109</v>
      </c>
      <c r="S1" s="24" t="s">
        <v>57</v>
      </c>
    </row>
    <row r="2" spans="1:19" s="71" customFormat="1" ht="13.5" customHeight="1">
      <c r="A2" s="98"/>
      <c r="B2" s="89"/>
      <c r="C2" s="89"/>
      <c r="D2" s="89"/>
      <c r="E2" s="89"/>
      <c r="F2" s="89"/>
      <c r="G2" s="99"/>
      <c r="H2" s="89"/>
      <c r="I2" s="89"/>
      <c r="J2" s="89"/>
      <c r="K2" s="89"/>
      <c r="L2" s="89"/>
      <c r="M2" s="100"/>
      <c r="N2" s="101"/>
      <c r="O2" s="101"/>
      <c r="P2" s="101"/>
      <c r="Q2" s="101"/>
      <c r="R2" s="100"/>
      <c r="S2" s="102"/>
    </row>
    <row r="3" spans="1:19" s="25" customFormat="1" ht="15" customHeight="1">
      <c r="A3" s="1" t="s">
        <v>68</v>
      </c>
      <c r="B3" s="5"/>
      <c r="C3" s="5"/>
      <c r="D3" s="5"/>
      <c r="E3" s="5"/>
      <c r="F3" s="5"/>
      <c r="G3" s="28"/>
      <c r="H3" s="5"/>
      <c r="I3" s="5"/>
      <c r="J3" s="5"/>
      <c r="K3" s="5"/>
      <c r="L3" s="5"/>
      <c r="M3" s="26"/>
      <c r="N3" s="17"/>
      <c r="O3" s="17"/>
      <c r="P3" s="17"/>
      <c r="Q3" s="17"/>
      <c r="R3" s="26"/>
      <c r="S3" s="24"/>
    </row>
    <row r="4" spans="1:19">
      <c r="A4" t="s">
        <v>1</v>
      </c>
      <c r="B4" s="2">
        <v>28015</v>
      </c>
      <c r="C4" s="3">
        <v>0</v>
      </c>
      <c r="D4" s="3">
        <v>207</v>
      </c>
      <c r="E4" s="3">
        <v>472</v>
      </c>
      <c r="F4" s="3">
        <v>49</v>
      </c>
      <c r="G4" s="2">
        <f t="shared" ref="G4:G12" si="0">SUM(C4:F4)</f>
        <v>728</v>
      </c>
      <c r="H4" s="3">
        <v>34</v>
      </c>
      <c r="I4" s="3">
        <v>0</v>
      </c>
      <c r="J4" s="3">
        <v>34</v>
      </c>
      <c r="K4" s="3">
        <v>0</v>
      </c>
      <c r="L4" s="2">
        <v>28777</v>
      </c>
      <c r="M4" s="27">
        <f t="shared" ref="M4:M12" si="1">L4/S4</f>
        <v>3.5805648873957945</v>
      </c>
      <c r="N4" s="2">
        <v>1643</v>
      </c>
      <c r="O4" s="3">
        <v>134</v>
      </c>
      <c r="P4" s="3">
        <v>958</v>
      </c>
      <c r="Q4" s="2">
        <v>12364</v>
      </c>
      <c r="R4" s="27">
        <f t="shared" ref="R4:R12" si="2">Q4/S4</f>
        <v>1.5383849695159886</v>
      </c>
      <c r="S4" s="2">
        <v>8037</v>
      </c>
    </row>
    <row r="5" spans="1:19">
      <c r="A5" t="s">
        <v>7</v>
      </c>
      <c r="B5" s="2">
        <v>24627</v>
      </c>
      <c r="C5" s="3">
        <v>0</v>
      </c>
      <c r="D5" s="3">
        <v>619</v>
      </c>
      <c r="E5" s="3">
        <v>469</v>
      </c>
      <c r="F5" s="3">
        <v>49</v>
      </c>
      <c r="G5" s="2">
        <f t="shared" si="0"/>
        <v>1137</v>
      </c>
      <c r="H5" s="3">
        <v>38</v>
      </c>
      <c r="I5" s="3">
        <v>0</v>
      </c>
      <c r="J5" s="3">
        <v>38</v>
      </c>
      <c r="K5" s="3">
        <v>0</v>
      </c>
      <c r="L5" s="2">
        <v>25802</v>
      </c>
      <c r="M5" s="27">
        <f t="shared" si="1"/>
        <v>2.504076086956522</v>
      </c>
      <c r="N5" s="2">
        <v>1325</v>
      </c>
      <c r="O5" s="2">
        <v>22967</v>
      </c>
      <c r="P5" s="2">
        <v>4710</v>
      </c>
      <c r="Q5" s="2">
        <v>22161</v>
      </c>
      <c r="R5" s="27">
        <f t="shared" si="2"/>
        <v>2.1507181677018634</v>
      </c>
      <c r="S5" s="2">
        <v>10304</v>
      </c>
    </row>
    <row r="6" spans="1:19">
      <c r="A6" t="s">
        <v>20</v>
      </c>
      <c r="B6" s="2">
        <v>18179</v>
      </c>
      <c r="C6" s="3">
        <v>0</v>
      </c>
      <c r="D6" s="3">
        <v>689</v>
      </c>
      <c r="E6" s="2">
        <v>1981</v>
      </c>
      <c r="F6" s="3">
        <v>49</v>
      </c>
      <c r="G6" s="2">
        <f t="shared" si="0"/>
        <v>2719</v>
      </c>
      <c r="H6" s="3">
        <v>57</v>
      </c>
      <c r="I6" s="3">
        <v>0</v>
      </c>
      <c r="J6" s="3">
        <v>57</v>
      </c>
      <c r="K6" s="3">
        <v>196</v>
      </c>
      <c r="L6" s="2">
        <v>21151</v>
      </c>
      <c r="M6" s="27">
        <f t="shared" si="1"/>
        <v>1.9229929993635786</v>
      </c>
      <c r="N6" s="2">
        <v>1604</v>
      </c>
      <c r="O6" s="3">
        <v>210</v>
      </c>
      <c r="P6" s="2">
        <v>7132</v>
      </c>
      <c r="Q6" s="2">
        <v>28350</v>
      </c>
      <c r="R6" s="27">
        <f t="shared" si="2"/>
        <v>2.5775070460950995</v>
      </c>
      <c r="S6" s="2">
        <v>10999</v>
      </c>
    </row>
    <row r="7" spans="1:19">
      <c r="A7" t="s">
        <v>22</v>
      </c>
      <c r="B7" s="2">
        <v>40434</v>
      </c>
      <c r="C7" s="3">
        <v>0</v>
      </c>
      <c r="D7" s="2">
        <v>1484</v>
      </c>
      <c r="E7" s="2">
        <v>2338</v>
      </c>
      <c r="F7" s="3">
        <v>49</v>
      </c>
      <c r="G7" s="2">
        <f t="shared" si="0"/>
        <v>3871</v>
      </c>
      <c r="H7" s="3">
        <v>71</v>
      </c>
      <c r="I7" s="3">
        <v>0</v>
      </c>
      <c r="J7" s="3">
        <v>71</v>
      </c>
      <c r="K7" s="3">
        <v>693</v>
      </c>
      <c r="L7" s="2">
        <v>45069</v>
      </c>
      <c r="M7" s="27">
        <f t="shared" si="1"/>
        <v>4.5096057634580751</v>
      </c>
      <c r="N7" s="2">
        <v>2660</v>
      </c>
      <c r="O7" s="3">
        <v>768</v>
      </c>
      <c r="P7" s="2">
        <v>8587</v>
      </c>
      <c r="Q7" s="2">
        <v>28792</v>
      </c>
      <c r="R7" s="27">
        <f t="shared" si="2"/>
        <v>2.8809285571342804</v>
      </c>
      <c r="S7" s="2">
        <v>9994</v>
      </c>
    </row>
    <row r="8" spans="1:19">
      <c r="A8" t="s">
        <v>33</v>
      </c>
      <c r="B8" s="2">
        <v>10130</v>
      </c>
      <c r="C8" s="3">
        <v>0</v>
      </c>
      <c r="D8" s="3">
        <v>590</v>
      </c>
      <c r="E8" s="3">
        <v>0</v>
      </c>
      <c r="F8" s="3">
        <v>49</v>
      </c>
      <c r="G8" s="2">
        <f t="shared" si="0"/>
        <v>639</v>
      </c>
      <c r="H8" s="3">
        <v>25</v>
      </c>
      <c r="I8" s="3">
        <v>0</v>
      </c>
      <c r="J8" s="3">
        <v>25</v>
      </c>
      <c r="K8" s="3">
        <v>0</v>
      </c>
      <c r="L8" s="2">
        <v>10794</v>
      </c>
      <c r="M8" s="27">
        <f t="shared" si="1"/>
        <v>1.2114478114478116</v>
      </c>
      <c r="N8" s="3">
        <v>844</v>
      </c>
      <c r="O8" s="2">
        <v>1082</v>
      </c>
      <c r="P8" s="3">
        <v>348</v>
      </c>
      <c r="Q8" s="2">
        <v>4498</v>
      </c>
      <c r="R8" s="27">
        <f t="shared" si="2"/>
        <v>0.50482603815937144</v>
      </c>
      <c r="S8" s="2">
        <v>8910</v>
      </c>
    </row>
    <row r="9" spans="1:19">
      <c r="A9" t="s">
        <v>40</v>
      </c>
      <c r="B9" s="2">
        <v>20668</v>
      </c>
      <c r="C9" s="3">
        <v>0</v>
      </c>
      <c r="D9" s="3">
        <v>342</v>
      </c>
      <c r="E9" s="3">
        <v>445</v>
      </c>
      <c r="F9" s="3">
        <v>49</v>
      </c>
      <c r="G9" s="2">
        <f t="shared" si="0"/>
        <v>836</v>
      </c>
      <c r="H9" s="3">
        <v>16</v>
      </c>
      <c r="I9" s="3">
        <v>0</v>
      </c>
      <c r="J9" s="3">
        <v>16</v>
      </c>
      <c r="K9" s="3">
        <v>221</v>
      </c>
      <c r="L9" s="2">
        <v>21741</v>
      </c>
      <c r="M9" s="27">
        <f t="shared" si="1"/>
        <v>1.8309752400202122</v>
      </c>
      <c r="N9" s="3">
        <v>563</v>
      </c>
      <c r="O9" s="2">
        <v>2612</v>
      </c>
      <c r="P9" s="2">
        <v>4175</v>
      </c>
      <c r="Q9" s="2">
        <v>8933</v>
      </c>
      <c r="R9" s="27">
        <f t="shared" si="2"/>
        <v>0.7523159845039582</v>
      </c>
      <c r="S9" s="2">
        <v>11874</v>
      </c>
    </row>
    <row r="10" spans="1:19">
      <c r="A10" t="s">
        <v>44</v>
      </c>
      <c r="B10" s="2">
        <v>23608</v>
      </c>
      <c r="C10" s="3">
        <v>0</v>
      </c>
      <c r="D10" s="3">
        <v>213</v>
      </c>
      <c r="E10" s="3">
        <v>554</v>
      </c>
      <c r="F10" s="3">
        <v>50</v>
      </c>
      <c r="G10" s="2">
        <f t="shared" si="0"/>
        <v>817</v>
      </c>
      <c r="H10" s="3">
        <v>44</v>
      </c>
      <c r="I10" s="3">
        <v>1</v>
      </c>
      <c r="J10" s="3">
        <v>45</v>
      </c>
      <c r="K10">
        <v>53</v>
      </c>
      <c r="L10" s="2">
        <v>24417</v>
      </c>
      <c r="M10" s="27">
        <f t="shared" si="1"/>
        <v>3.3697212255037261</v>
      </c>
      <c r="N10" s="2">
        <v>2846</v>
      </c>
      <c r="O10" s="2">
        <v>1486</v>
      </c>
      <c r="P10" s="2">
        <v>4896</v>
      </c>
      <c r="Q10" s="2">
        <v>23154</v>
      </c>
      <c r="R10" s="27">
        <f t="shared" si="2"/>
        <v>3.1954181617444108</v>
      </c>
      <c r="S10" s="2">
        <v>7246</v>
      </c>
    </row>
    <row r="11" spans="1:19">
      <c r="A11" t="s">
        <v>48</v>
      </c>
      <c r="B11" s="2">
        <v>13738</v>
      </c>
      <c r="C11" s="3">
        <v>0</v>
      </c>
      <c r="D11" s="3">
        <v>400</v>
      </c>
      <c r="E11" s="3">
        <v>246</v>
      </c>
      <c r="F11" s="3">
        <v>49</v>
      </c>
      <c r="G11" s="2">
        <f t="shared" si="0"/>
        <v>695</v>
      </c>
      <c r="H11" s="3">
        <v>42</v>
      </c>
      <c r="I11" s="3">
        <v>0</v>
      </c>
      <c r="J11" s="3">
        <v>42</v>
      </c>
      <c r="K11" s="3">
        <v>0</v>
      </c>
      <c r="L11" s="2">
        <v>14475</v>
      </c>
      <c r="M11" s="27">
        <f t="shared" si="1"/>
        <v>1.091628959276018</v>
      </c>
      <c r="N11" s="2">
        <v>1193</v>
      </c>
      <c r="O11" s="2">
        <v>2509</v>
      </c>
      <c r="P11" s="2">
        <v>2304</v>
      </c>
      <c r="Q11" s="2">
        <v>9054</v>
      </c>
      <c r="R11" s="27">
        <f t="shared" si="2"/>
        <v>0.68280542986425341</v>
      </c>
      <c r="S11" s="2">
        <v>13260</v>
      </c>
    </row>
    <row r="12" spans="1:19">
      <c r="A12" t="s">
        <v>55</v>
      </c>
      <c r="B12" s="2">
        <v>18866</v>
      </c>
      <c r="C12" s="3">
        <v>3</v>
      </c>
      <c r="D12" s="3">
        <v>501</v>
      </c>
      <c r="E12" s="2">
        <v>1109</v>
      </c>
      <c r="F12" s="3">
        <v>49</v>
      </c>
      <c r="G12" s="2">
        <f t="shared" si="0"/>
        <v>1662</v>
      </c>
      <c r="H12" s="3">
        <v>69</v>
      </c>
      <c r="I12" s="3">
        <v>0</v>
      </c>
      <c r="J12" s="3">
        <v>69</v>
      </c>
      <c r="K12" s="3">
        <v>49</v>
      </c>
      <c r="L12" s="2">
        <v>20646</v>
      </c>
      <c r="M12" s="27">
        <f t="shared" si="1"/>
        <v>1.5100936220011703</v>
      </c>
      <c r="N12" s="2">
        <v>1290</v>
      </c>
      <c r="O12" s="3">
        <v>822</v>
      </c>
      <c r="P12" s="2">
        <v>2582</v>
      </c>
      <c r="Q12" s="2">
        <v>12474</v>
      </c>
      <c r="R12" s="27">
        <f t="shared" si="2"/>
        <v>0.91237565827969569</v>
      </c>
      <c r="S12" s="2">
        <v>13672</v>
      </c>
    </row>
    <row r="13" spans="1:19" s="72" customFormat="1">
      <c r="B13" s="74"/>
      <c r="C13" s="86"/>
      <c r="D13" s="86"/>
      <c r="E13" s="74"/>
      <c r="F13" s="86"/>
      <c r="G13" s="74"/>
      <c r="H13" s="86"/>
      <c r="I13" s="86"/>
      <c r="J13" s="86"/>
      <c r="K13" s="86"/>
      <c r="L13" s="74"/>
      <c r="M13" s="103"/>
      <c r="N13" s="74"/>
      <c r="O13" s="86"/>
      <c r="P13" s="74"/>
      <c r="Q13" s="74"/>
      <c r="R13" s="103"/>
      <c r="S13" s="74"/>
    </row>
    <row r="14" spans="1:19">
      <c r="A14" s="1" t="s">
        <v>69</v>
      </c>
      <c r="B14" s="2"/>
      <c r="C14" s="3"/>
      <c r="D14" s="3"/>
      <c r="E14" s="2"/>
      <c r="F14" s="3"/>
      <c r="H14" s="3"/>
      <c r="I14" s="3"/>
      <c r="J14" s="3"/>
      <c r="K14" s="3"/>
      <c r="L14" s="2"/>
      <c r="N14" s="2"/>
      <c r="O14" s="3"/>
      <c r="P14" s="2"/>
      <c r="Q14" s="2"/>
      <c r="S14" s="2"/>
    </row>
    <row r="15" spans="1:19">
      <c r="A15" t="s">
        <v>4</v>
      </c>
      <c r="B15" s="2">
        <v>96252</v>
      </c>
      <c r="C15" s="3">
        <v>0</v>
      </c>
      <c r="D15" s="2">
        <v>2481</v>
      </c>
      <c r="E15" s="2">
        <v>3417</v>
      </c>
      <c r="F15" s="3">
        <v>49</v>
      </c>
      <c r="G15" s="2">
        <f t="shared" ref="G15:G29" si="3">SUM(C15:F15)</f>
        <v>5947</v>
      </c>
      <c r="H15" s="3">
        <v>221</v>
      </c>
      <c r="I15" s="3">
        <v>0</v>
      </c>
      <c r="J15" s="3">
        <v>221</v>
      </c>
      <c r="K15" s="3">
        <v>0</v>
      </c>
      <c r="L15" s="2">
        <v>102420</v>
      </c>
      <c r="M15" s="27">
        <f t="shared" ref="M15:M29" si="4">L15/S15</f>
        <v>2.7214029493822238</v>
      </c>
      <c r="N15" s="2">
        <v>2557</v>
      </c>
      <c r="O15" s="2">
        <v>2962</v>
      </c>
      <c r="P15" s="2">
        <v>12778</v>
      </c>
      <c r="Q15" s="2">
        <v>186708</v>
      </c>
      <c r="R15" s="27">
        <f t="shared" ref="R15:R29" si="5">Q15/S15</f>
        <v>4.9610203268234354</v>
      </c>
      <c r="S15" s="2">
        <v>37635</v>
      </c>
    </row>
    <row r="16" spans="1:19">
      <c r="A16" t="s">
        <v>6</v>
      </c>
      <c r="B16" s="2">
        <v>74622</v>
      </c>
      <c r="C16" s="3">
        <v>0</v>
      </c>
      <c r="D16" s="2">
        <v>2397</v>
      </c>
      <c r="E16" s="2">
        <v>2752</v>
      </c>
      <c r="F16" s="3">
        <v>50</v>
      </c>
      <c r="G16" s="2">
        <f t="shared" si="3"/>
        <v>5199</v>
      </c>
      <c r="H16" s="3">
        <v>131</v>
      </c>
      <c r="I16" s="3">
        <v>0</v>
      </c>
      <c r="J16" s="3">
        <v>131</v>
      </c>
      <c r="K16" s="3">
        <v>582</v>
      </c>
      <c r="L16" s="2">
        <v>80534</v>
      </c>
      <c r="M16" s="27">
        <f t="shared" si="4"/>
        <v>2.923937116508732</v>
      </c>
      <c r="N16" s="2">
        <v>3800</v>
      </c>
      <c r="O16" s="2">
        <v>1200</v>
      </c>
      <c r="P16" s="2">
        <v>15476</v>
      </c>
      <c r="Q16" s="2">
        <v>68823</v>
      </c>
      <c r="R16" s="27">
        <f t="shared" si="5"/>
        <v>2.498747413135824</v>
      </c>
      <c r="S16" s="2">
        <v>27543</v>
      </c>
    </row>
    <row r="17" spans="1:19">
      <c r="A17" t="s">
        <v>12</v>
      </c>
      <c r="B17" s="2">
        <v>91704</v>
      </c>
      <c r="C17" s="3">
        <v>0</v>
      </c>
      <c r="D17" s="2">
        <v>3401</v>
      </c>
      <c r="E17" s="2">
        <v>2546</v>
      </c>
      <c r="F17" s="3">
        <v>50</v>
      </c>
      <c r="G17" s="2">
        <f t="shared" si="3"/>
        <v>5997</v>
      </c>
      <c r="H17" s="3">
        <v>34</v>
      </c>
      <c r="I17" s="3">
        <v>0</v>
      </c>
      <c r="J17" s="3">
        <v>34</v>
      </c>
      <c r="K17" s="3">
        <v>236</v>
      </c>
      <c r="L17" s="2">
        <v>97971</v>
      </c>
      <c r="M17" s="27">
        <f t="shared" si="4"/>
        <v>2.5595266086683908</v>
      </c>
      <c r="N17" s="2">
        <v>7364</v>
      </c>
      <c r="O17" s="2">
        <v>9391</v>
      </c>
      <c r="P17" s="2">
        <v>9102</v>
      </c>
      <c r="Q17" s="2">
        <v>53629</v>
      </c>
      <c r="R17" s="27">
        <f t="shared" si="5"/>
        <v>1.4010763643963737</v>
      </c>
      <c r="S17" s="2">
        <v>38277</v>
      </c>
    </row>
    <row r="18" spans="1:19">
      <c r="A18" t="s">
        <v>15</v>
      </c>
      <c r="B18" s="2">
        <v>77611</v>
      </c>
      <c r="C18" s="3">
        <v>0</v>
      </c>
      <c r="D18" s="2">
        <v>2738</v>
      </c>
      <c r="E18" s="2">
        <v>3297</v>
      </c>
      <c r="F18" s="3">
        <v>49</v>
      </c>
      <c r="G18" s="2">
        <f t="shared" si="3"/>
        <v>6084</v>
      </c>
      <c r="H18" s="3">
        <v>192</v>
      </c>
      <c r="I18" s="3">
        <v>0</v>
      </c>
      <c r="J18" s="3">
        <v>192</v>
      </c>
      <c r="K18" s="3">
        <v>160</v>
      </c>
      <c r="L18" s="2">
        <v>84047</v>
      </c>
      <c r="M18" s="27">
        <f t="shared" si="4"/>
        <v>2.368521910666479</v>
      </c>
      <c r="N18" s="2">
        <v>3827</v>
      </c>
      <c r="O18" s="2">
        <v>1874</v>
      </c>
      <c r="P18" s="2">
        <v>10275</v>
      </c>
      <c r="Q18" s="2">
        <v>49144</v>
      </c>
      <c r="R18" s="27">
        <f t="shared" si="5"/>
        <v>1.3849232069888686</v>
      </c>
      <c r="S18" s="2">
        <v>35485</v>
      </c>
    </row>
    <row r="19" spans="1:19">
      <c r="A19" t="s">
        <v>16</v>
      </c>
      <c r="B19" s="2">
        <v>50181</v>
      </c>
      <c r="C19" s="3">
        <v>0</v>
      </c>
      <c r="D19" s="3">
        <v>511</v>
      </c>
      <c r="E19" s="2">
        <v>1292</v>
      </c>
      <c r="F19" s="3">
        <v>51</v>
      </c>
      <c r="G19" s="2">
        <f>SUM(C19:F19)</f>
        <v>1854</v>
      </c>
      <c r="H19" s="3">
        <v>65</v>
      </c>
      <c r="I19" s="3">
        <v>0</v>
      </c>
      <c r="J19" s="3">
        <v>65</v>
      </c>
      <c r="K19" s="3">
        <v>0</v>
      </c>
      <c r="L19" s="2">
        <v>52100</v>
      </c>
      <c r="M19" s="27">
        <f>L19/S19</f>
        <v>2.2577569769457444</v>
      </c>
      <c r="N19" s="2">
        <v>3977</v>
      </c>
      <c r="O19" s="2">
        <v>3893</v>
      </c>
      <c r="P19" s="2">
        <v>6021</v>
      </c>
      <c r="Q19" s="2">
        <v>45549</v>
      </c>
      <c r="R19" s="27">
        <f>Q19/S19</f>
        <v>1.9738689547581902</v>
      </c>
      <c r="S19" s="2">
        <v>23076</v>
      </c>
    </row>
    <row r="20" spans="1:19">
      <c r="A20" t="s">
        <v>18</v>
      </c>
      <c r="B20" s="2">
        <v>90062</v>
      </c>
      <c r="C20" s="3">
        <v>0</v>
      </c>
      <c r="D20" s="3">
        <v>526</v>
      </c>
      <c r="E20" s="3">
        <v>0</v>
      </c>
      <c r="F20" s="3">
        <v>49</v>
      </c>
      <c r="G20" s="2">
        <f t="shared" si="3"/>
        <v>575</v>
      </c>
      <c r="H20" s="3">
        <v>92</v>
      </c>
      <c r="I20" s="3">
        <v>0</v>
      </c>
      <c r="J20" s="3">
        <v>92</v>
      </c>
      <c r="K20" s="3">
        <v>847</v>
      </c>
      <c r="L20" s="2">
        <v>91576</v>
      </c>
      <c r="M20" s="27">
        <f t="shared" si="4"/>
        <v>2.6098951208390333</v>
      </c>
      <c r="N20" s="2">
        <v>2206</v>
      </c>
      <c r="O20" s="2">
        <v>3715</v>
      </c>
      <c r="P20" s="2">
        <v>10230</v>
      </c>
      <c r="Q20" s="2">
        <v>48354</v>
      </c>
      <c r="R20" s="27">
        <f t="shared" si="5"/>
        <v>1.3780779753761969</v>
      </c>
      <c r="S20" s="2">
        <v>35088</v>
      </c>
    </row>
    <row r="21" spans="1:19">
      <c r="A21" t="s">
        <v>19</v>
      </c>
      <c r="B21" s="2">
        <v>114084</v>
      </c>
      <c r="C21" s="3">
        <v>0</v>
      </c>
      <c r="D21" s="2">
        <v>5945</v>
      </c>
      <c r="E21" s="2">
        <v>9474</v>
      </c>
      <c r="F21" s="3">
        <v>60</v>
      </c>
      <c r="G21" s="2">
        <f t="shared" si="3"/>
        <v>15479</v>
      </c>
      <c r="H21" s="3">
        <v>189</v>
      </c>
      <c r="I21" s="3">
        <v>2</v>
      </c>
      <c r="J21" s="3">
        <v>191</v>
      </c>
      <c r="K21" s="3">
        <v>223</v>
      </c>
      <c r="L21" s="2">
        <v>129977</v>
      </c>
      <c r="M21" s="27">
        <f t="shared" si="4"/>
        <v>3.2750522841232645</v>
      </c>
      <c r="N21" s="2">
        <v>12330</v>
      </c>
      <c r="O21" s="2">
        <v>3712</v>
      </c>
      <c r="P21" s="2">
        <v>25058</v>
      </c>
      <c r="Q21" s="2">
        <v>182150</v>
      </c>
      <c r="R21" s="27">
        <f t="shared" si="5"/>
        <v>4.5896641217527154</v>
      </c>
      <c r="S21" s="2">
        <v>39687</v>
      </c>
    </row>
    <row r="22" spans="1:19">
      <c r="A22" t="s">
        <v>25</v>
      </c>
      <c r="B22" s="2">
        <v>46446</v>
      </c>
      <c r="C22" s="3">
        <v>0</v>
      </c>
      <c r="D22" s="3">
        <v>684</v>
      </c>
      <c r="E22" s="2">
        <v>1294</v>
      </c>
      <c r="F22" s="3">
        <v>49</v>
      </c>
      <c r="G22" s="2">
        <f t="shared" si="3"/>
        <v>2027</v>
      </c>
      <c r="H22" s="3">
        <v>51</v>
      </c>
      <c r="I22" s="3">
        <v>2</v>
      </c>
      <c r="J22" s="3">
        <v>53</v>
      </c>
      <c r="K22" s="3">
        <v>858</v>
      </c>
      <c r="L22" s="2">
        <v>49384</v>
      </c>
      <c r="M22" s="27">
        <f t="shared" si="4"/>
        <v>1.5224119859424132</v>
      </c>
      <c r="N22" s="2">
        <v>2308</v>
      </c>
      <c r="O22" s="2">
        <v>1939</v>
      </c>
      <c r="P22" s="2">
        <v>1255</v>
      </c>
      <c r="Q22" s="2">
        <v>37271</v>
      </c>
      <c r="R22" s="27">
        <f t="shared" si="5"/>
        <v>1.1489919230532093</v>
      </c>
      <c r="S22" s="2">
        <v>32438</v>
      </c>
    </row>
    <row r="23" spans="1:19">
      <c r="A23" t="s">
        <v>34</v>
      </c>
      <c r="B23" s="2">
        <v>36557</v>
      </c>
      <c r="C23" s="3">
        <v>0</v>
      </c>
      <c r="D23" s="3">
        <v>649</v>
      </c>
      <c r="E23" s="3">
        <v>31</v>
      </c>
      <c r="F23" s="3">
        <v>49</v>
      </c>
      <c r="G23" s="2">
        <f t="shared" si="3"/>
        <v>729</v>
      </c>
      <c r="H23" s="3">
        <v>83</v>
      </c>
      <c r="I23" s="3">
        <v>0</v>
      </c>
      <c r="J23" s="3">
        <v>83</v>
      </c>
      <c r="K23" s="3">
        <v>0</v>
      </c>
      <c r="L23" s="2">
        <v>37369</v>
      </c>
      <c r="M23" s="27">
        <f t="shared" si="4"/>
        <v>1.0183676250170324</v>
      </c>
      <c r="N23" s="2">
        <v>1628</v>
      </c>
      <c r="O23" s="3">
        <v>487</v>
      </c>
      <c r="P23" s="2">
        <v>3248</v>
      </c>
      <c r="Q23" s="2">
        <v>15485</v>
      </c>
      <c r="R23" s="27">
        <f t="shared" si="5"/>
        <v>0.4219920970159422</v>
      </c>
      <c r="S23" s="2">
        <v>36695</v>
      </c>
    </row>
    <row r="24" spans="1:19">
      <c r="A24" t="s">
        <v>38</v>
      </c>
      <c r="B24" s="2">
        <v>35393</v>
      </c>
      <c r="C24" s="3">
        <v>0</v>
      </c>
      <c r="D24" s="2">
        <v>1318</v>
      </c>
      <c r="E24" s="3">
        <v>225</v>
      </c>
      <c r="F24" s="3">
        <v>50</v>
      </c>
      <c r="G24" s="2">
        <f t="shared" si="3"/>
        <v>1593</v>
      </c>
      <c r="H24" s="3">
        <v>26</v>
      </c>
      <c r="I24" s="3">
        <v>0</v>
      </c>
      <c r="J24" s="3">
        <v>26</v>
      </c>
      <c r="K24" s="3">
        <v>0</v>
      </c>
      <c r="L24" s="2">
        <v>37012</v>
      </c>
      <c r="M24" s="27">
        <f t="shared" si="4"/>
        <v>1.2241037174229394</v>
      </c>
      <c r="N24" s="2">
        <v>2987</v>
      </c>
      <c r="O24" s="2">
        <v>2088</v>
      </c>
      <c r="P24" s="2">
        <v>8725</v>
      </c>
      <c r="Q24" s="2">
        <v>27368</v>
      </c>
      <c r="R24" s="27">
        <f t="shared" si="5"/>
        <v>0.90514618335758701</v>
      </c>
      <c r="S24" s="2">
        <v>30236</v>
      </c>
    </row>
    <row r="25" spans="1:19">
      <c r="A25" t="s">
        <v>45</v>
      </c>
      <c r="B25" s="2">
        <v>54223</v>
      </c>
      <c r="C25" s="3">
        <v>0</v>
      </c>
      <c r="D25" s="3">
        <v>530</v>
      </c>
      <c r="E25" s="3">
        <v>470</v>
      </c>
      <c r="F25" s="3">
        <v>59</v>
      </c>
      <c r="G25" s="2">
        <f t="shared" si="3"/>
        <v>1059</v>
      </c>
      <c r="H25" s="3">
        <v>131</v>
      </c>
      <c r="I25" s="3">
        <v>0</v>
      </c>
      <c r="J25" s="3">
        <v>131</v>
      </c>
      <c r="K25" s="3">
        <v>6</v>
      </c>
      <c r="L25" s="2">
        <v>55419</v>
      </c>
      <c r="M25" s="27">
        <f t="shared" si="4"/>
        <v>1.4376621355193524</v>
      </c>
      <c r="N25" s="2">
        <v>2104</v>
      </c>
      <c r="O25" s="3">
        <v>716</v>
      </c>
      <c r="P25" s="2">
        <v>19178</v>
      </c>
      <c r="Q25" s="2">
        <v>81017</v>
      </c>
      <c r="R25" s="27">
        <f t="shared" si="5"/>
        <v>2.1017173394209818</v>
      </c>
      <c r="S25" s="2">
        <v>38548</v>
      </c>
    </row>
    <row r="26" spans="1:19">
      <c r="A26" t="s">
        <v>47</v>
      </c>
      <c r="B26" s="2">
        <v>52970</v>
      </c>
      <c r="C26" s="3">
        <v>0</v>
      </c>
      <c r="D26" s="3">
        <v>704</v>
      </c>
      <c r="E26" s="2">
        <v>1069</v>
      </c>
      <c r="F26" s="3">
        <v>52</v>
      </c>
      <c r="G26" s="2">
        <f t="shared" si="3"/>
        <v>1825</v>
      </c>
      <c r="H26" s="3">
        <v>66</v>
      </c>
      <c r="I26" s="3">
        <v>0</v>
      </c>
      <c r="J26" s="3">
        <v>66</v>
      </c>
      <c r="K26" s="3">
        <v>0</v>
      </c>
      <c r="L26" s="2">
        <v>54861</v>
      </c>
      <c r="M26" s="27">
        <f t="shared" si="4"/>
        <v>1.7717672135383025</v>
      </c>
      <c r="N26" s="2">
        <v>4110</v>
      </c>
      <c r="O26" s="2">
        <v>5324</v>
      </c>
      <c r="P26" s="2">
        <v>19923</v>
      </c>
      <c r="Q26" s="2">
        <v>61102</v>
      </c>
      <c r="R26" s="27">
        <f t="shared" si="5"/>
        <v>1.9733238599664127</v>
      </c>
      <c r="S26" s="2">
        <v>30964</v>
      </c>
    </row>
    <row r="27" spans="1:19">
      <c r="A27" t="s">
        <v>51</v>
      </c>
      <c r="B27" s="2">
        <v>74092</v>
      </c>
      <c r="C27" s="3">
        <v>0</v>
      </c>
      <c r="D27" s="2">
        <v>1636</v>
      </c>
      <c r="E27" s="2">
        <v>2518</v>
      </c>
      <c r="F27" s="3">
        <v>51</v>
      </c>
      <c r="G27" s="2">
        <f t="shared" si="3"/>
        <v>4205</v>
      </c>
      <c r="H27" s="3">
        <v>65</v>
      </c>
      <c r="I27" s="3">
        <v>0</v>
      </c>
      <c r="J27" s="3">
        <v>65</v>
      </c>
      <c r="K27" s="3">
        <v>0</v>
      </c>
      <c r="L27" s="2">
        <v>78362</v>
      </c>
      <c r="M27" s="27">
        <f t="shared" si="4"/>
        <v>2.9123276470806854</v>
      </c>
      <c r="N27" s="2">
        <v>3654</v>
      </c>
      <c r="O27" s="3">
        <v>93</v>
      </c>
      <c r="P27" s="2">
        <v>33777</v>
      </c>
      <c r="Q27" s="2">
        <v>98984</v>
      </c>
      <c r="R27" s="27">
        <f t="shared" si="5"/>
        <v>3.6787453079124393</v>
      </c>
      <c r="S27" s="2">
        <v>26907</v>
      </c>
    </row>
    <row r="28" spans="1:19">
      <c r="A28" t="s">
        <v>54</v>
      </c>
      <c r="B28" s="2">
        <v>34700</v>
      </c>
      <c r="C28" s="3">
        <v>0</v>
      </c>
      <c r="D28" s="2">
        <v>1490</v>
      </c>
      <c r="E28" s="2">
        <v>3300</v>
      </c>
      <c r="F28" s="3">
        <v>59</v>
      </c>
      <c r="G28" s="2">
        <f t="shared" si="3"/>
        <v>4849</v>
      </c>
      <c r="H28" s="3">
        <v>122</v>
      </c>
      <c r="I28" s="3">
        <v>1</v>
      </c>
      <c r="J28" s="3">
        <v>123</v>
      </c>
      <c r="K28" s="3">
        <v>160</v>
      </c>
      <c r="L28" s="2">
        <v>39832</v>
      </c>
      <c r="M28" s="27">
        <f t="shared" si="4"/>
        <v>1.8881304512703829</v>
      </c>
      <c r="N28" s="2">
        <v>4378</v>
      </c>
      <c r="O28" s="3">
        <v>417</v>
      </c>
      <c r="P28" s="2">
        <v>17133</v>
      </c>
      <c r="Q28" s="2">
        <v>65320</v>
      </c>
      <c r="R28" s="27">
        <f t="shared" si="5"/>
        <v>3.0963215775502464</v>
      </c>
      <c r="S28" s="2">
        <v>21096</v>
      </c>
    </row>
    <row r="29" spans="1:19">
      <c r="A29" t="s">
        <v>56</v>
      </c>
      <c r="B29" s="2">
        <v>45861</v>
      </c>
      <c r="C29" s="3">
        <v>0</v>
      </c>
      <c r="D29" s="3">
        <v>876</v>
      </c>
      <c r="E29" s="2">
        <v>1165</v>
      </c>
      <c r="F29" s="3">
        <v>49</v>
      </c>
      <c r="G29" s="2">
        <f t="shared" si="3"/>
        <v>2090</v>
      </c>
      <c r="H29" s="3">
        <v>81</v>
      </c>
      <c r="I29" s="3">
        <v>0</v>
      </c>
      <c r="J29" s="3">
        <v>81</v>
      </c>
      <c r="K29" s="3">
        <v>100</v>
      </c>
      <c r="L29" s="2">
        <v>48132</v>
      </c>
      <c r="M29" s="27">
        <f t="shared" si="4"/>
        <v>1.77040497296502</v>
      </c>
      <c r="N29" s="2">
        <v>3244</v>
      </c>
      <c r="O29" s="2">
        <v>2689</v>
      </c>
      <c r="P29" s="2">
        <v>5375</v>
      </c>
      <c r="Q29" s="2">
        <v>23482</v>
      </c>
      <c r="R29" s="27">
        <f t="shared" si="5"/>
        <v>0.86372163166219151</v>
      </c>
      <c r="S29" s="2">
        <v>27187</v>
      </c>
    </row>
    <row r="30" spans="1:19" s="72" customFormat="1">
      <c r="B30" s="74"/>
      <c r="C30" s="86"/>
      <c r="D30" s="86"/>
      <c r="E30" s="74"/>
      <c r="F30" s="86"/>
      <c r="G30" s="74"/>
      <c r="H30" s="86"/>
      <c r="I30" s="86"/>
      <c r="J30" s="86"/>
      <c r="K30" s="86"/>
      <c r="L30" s="74"/>
      <c r="M30" s="103"/>
      <c r="N30" s="74"/>
      <c r="O30" s="74"/>
      <c r="P30" s="74"/>
      <c r="Q30" s="74"/>
      <c r="R30" s="103"/>
      <c r="S30" s="74"/>
    </row>
    <row r="31" spans="1:19">
      <c r="A31" s="1" t="s">
        <v>70</v>
      </c>
      <c r="B31" s="2"/>
      <c r="C31" s="3"/>
      <c r="D31" s="3"/>
      <c r="E31" s="2"/>
      <c r="F31" s="3"/>
      <c r="H31" s="3"/>
      <c r="I31" s="3"/>
      <c r="J31" s="3"/>
      <c r="K31" s="3"/>
      <c r="L31" s="2"/>
      <c r="N31" s="2"/>
      <c r="O31" s="2"/>
      <c r="P31" s="2"/>
      <c r="Q31" s="2"/>
      <c r="S31" s="2"/>
    </row>
    <row r="32" spans="1:19">
      <c r="A32" t="s">
        <v>10</v>
      </c>
      <c r="B32" s="2">
        <v>104448</v>
      </c>
      <c r="C32" s="3">
        <v>0</v>
      </c>
      <c r="D32" s="2">
        <v>2072</v>
      </c>
      <c r="E32" s="2">
        <v>1304</v>
      </c>
      <c r="F32" s="3">
        <v>133</v>
      </c>
      <c r="G32" s="2">
        <f t="shared" ref="G32:G39" si="6">SUM(C32:F32)</f>
        <v>3509</v>
      </c>
      <c r="H32" s="3">
        <v>118</v>
      </c>
      <c r="I32" s="3">
        <v>0</v>
      </c>
      <c r="J32" s="3">
        <v>118</v>
      </c>
      <c r="K32" s="2">
        <v>1355</v>
      </c>
      <c r="L32" s="2">
        <v>109430</v>
      </c>
      <c r="M32" s="27">
        <f t="shared" ref="M32:M39" si="7">L32/S32</f>
        <v>1.8356426342805381</v>
      </c>
      <c r="N32" s="2">
        <v>4259</v>
      </c>
      <c r="O32" s="3">
        <v>706</v>
      </c>
      <c r="P32" s="2">
        <v>24483</v>
      </c>
      <c r="Q32" s="2">
        <v>99323</v>
      </c>
      <c r="R32" s="27">
        <f t="shared" ref="R32:R39" si="8">Q32/S32</f>
        <v>1.6661019223672291</v>
      </c>
      <c r="S32" s="2">
        <v>59614</v>
      </c>
    </row>
    <row r="33" spans="1:19">
      <c r="A33" t="s">
        <v>26</v>
      </c>
      <c r="B33" s="2">
        <v>50599</v>
      </c>
      <c r="C33" s="3">
        <v>0</v>
      </c>
      <c r="D33" s="2">
        <v>1964</v>
      </c>
      <c r="E33" s="2">
        <v>4028</v>
      </c>
      <c r="F33" s="3">
        <v>53</v>
      </c>
      <c r="G33" s="2">
        <f t="shared" si="6"/>
        <v>6045</v>
      </c>
      <c r="H33" s="3">
        <v>354</v>
      </c>
      <c r="I33" s="3">
        <v>0</v>
      </c>
      <c r="J33" s="3">
        <v>354</v>
      </c>
      <c r="K33" s="3">
        <v>36</v>
      </c>
      <c r="L33" s="2">
        <v>57034</v>
      </c>
      <c r="M33" s="27">
        <f t="shared" si="7"/>
        <v>1.1957314772107845</v>
      </c>
      <c r="N33" s="2">
        <v>7253</v>
      </c>
      <c r="O33" s="2">
        <v>7331</v>
      </c>
      <c r="P33" s="2">
        <v>38716</v>
      </c>
      <c r="Q33" s="2">
        <v>111248</v>
      </c>
      <c r="R33" s="27">
        <f t="shared" si="8"/>
        <v>2.3323409786573861</v>
      </c>
      <c r="S33" s="2">
        <v>47698</v>
      </c>
    </row>
    <row r="34" spans="1:19">
      <c r="A34" t="s">
        <v>30</v>
      </c>
      <c r="B34" s="2">
        <v>87419</v>
      </c>
      <c r="C34" s="3">
        <v>0</v>
      </c>
      <c r="D34" s="2">
        <v>2450</v>
      </c>
      <c r="E34" s="2">
        <v>4123</v>
      </c>
      <c r="F34" s="3">
        <v>62</v>
      </c>
      <c r="G34" s="2">
        <f t="shared" si="6"/>
        <v>6635</v>
      </c>
      <c r="H34" s="3">
        <v>282</v>
      </c>
      <c r="I34" s="3">
        <v>0</v>
      </c>
      <c r="J34" s="3">
        <v>282</v>
      </c>
      <c r="K34" s="2">
        <v>1149</v>
      </c>
      <c r="L34" s="2">
        <v>95485</v>
      </c>
      <c r="M34" s="27">
        <f t="shared" si="7"/>
        <v>1.699565697198391</v>
      </c>
      <c r="N34" s="2">
        <v>16338</v>
      </c>
      <c r="O34" s="2">
        <v>25523</v>
      </c>
      <c r="P34" s="2">
        <v>47232</v>
      </c>
      <c r="Q34" s="2">
        <v>141722</v>
      </c>
      <c r="R34" s="27">
        <f t="shared" si="8"/>
        <v>2.5225517069524046</v>
      </c>
      <c r="S34" s="2">
        <v>56182</v>
      </c>
    </row>
    <row r="35" spans="1:19">
      <c r="A35" t="s">
        <v>37</v>
      </c>
      <c r="B35" s="2">
        <v>88796</v>
      </c>
      <c r="C35" s="3">
        <v>0</v>
      </c>
      <c r="D35" s="2">
        <v>1292</v>
      </c>
      <c r="E35" s="2">
        <v>1767</v>
      </c>
      <c r="F35" s="3">
        <v>52</v>
      </c>
      <c r="G35" s="2">
        <f t="shared" si="6"/>
        <v>3111</v>
      </c>
      <c r="H35" s="3">
        <v>117</v>
      </c>
      <c r="I35" s="3">
        <v>0</v>
      </c>
      <c r="J35" s="3">
        <v>117</v>
      </c>
      <c r="K35" s="3">
        <v>510</v>
      </c>
      <c r="L35" s="2">
        <v>92534</v>
      </c>
      <c r="M35" s="27">
        <f t="shared" si="7"/>
        <v>2.204450161997332</v>
      </c>
      <c r="N35" s="2">
        <v>3958</v>
      </c>
      <c r="O35" s="2">
        <v>4223</v>
      </c>
      <c r="P35" s="2">
        <v>18601</v>
      </c>
      <c r="Q35" s="2">
        <v>72881</v>
      </c>
      <c r="R35" s="27">
        <f t="shared" si="8"/>
        <v>1.7362540499332952</v>
      </c>
      <c r="S35" s="2">
        <v>41976</v>
      </c>
    </row>
    <row r="36" spans="1:19">
      <c r="A36" t="s">
        <v>41</v>
      </c>
      <c r="B36" s="2">
        <v>104250</v>
      </c>
      <c r="C36" s="3">
        <v>0</v>
      </c>
      <c r="D36" s="2">
        <v>1622</v>
      </c>
      <c r="E36" s="2">
        <v>1547</v>
      </c>
      <c r="F36" s="3">
        <v>49</v>
      </c>
      <c r="G36" s="2">
        <f t="shared" si="6"/>
        <v>3218</v>
      </c>
      <c r="H36" s="3">
        <v>93</v>
      </c>
      <c r="I36" s="3">
        <v>0</v>
      </c>
      <c r="J36" s="3">
        <v>93</v>
      </c>
      <c r="K36" s="3">
        <v>876</v>
      </c>
      <c r="L36" s="2">
        <v>108437</v>
      </c>
      <c r="M36" s="27">
        <f t="shared" si="7"/>
        <v>1.9000367962713112</v>
      </c>
      <c r="N36" s="2">
        <v>5937</v>
      </c>
      <c r="O36" s="2">
        <v>4717</v>
      </c>
      <c r="P36" s="2">
        <v>40737</v>
      </c>
      <c r="Q36" s="2">
        <v>255635</v>
      </c>
      <c r="R36" s="27">
        <f t="shared" si="8"/>
        <v>4.4792451507771025</v>
      </c>
      <c r="S36" s="2">
        <v>57071</v>
      </c>
    </row>
    <row r="37" spans="1:19">
      <c r="A37" t="s">
        <v>46</v>
      </c>
      <c r="B37" s="2">
        <v>75880</v>
      </c>
      <c r="C37" s="3">
        <v>623</v>
      </c>
      <c r="D37" s="2">
        <v>3961</v>
      </c>
      <c r="E37" s="2">
        <v>1649</v>
      </c>
      <c r="F37" s="3">
        <v>92</v>
      </c>
      <c r="G37" s="2">
        <f t="shared" si="6"/>
        <v>6325</v>
      </c>
      <c r="H37" s="3">
        <v>140</v>
      </c>
      <c r="I37" s="3">
        <v>0</v>
      </c>
      <c r="J37" s="3">
        <v>140</v>
      </c>
      <c r="K37" s="3">
        <v>0</v>
      </c>
      <c r="L37" s="2">
        <v>82345</v>
      </c>
      <c r="M37" s="27">
        <f t="shared" si="7"/>
        <v>1.8758257779397696</v>
      </c>
      <c r="N37" s="2">
        <v>4485</v>
      </c>
      <c r="O37" s="2">
        <v>5613</v>
      </c>
      <c r="P37" s="2">
        <v>40133</v>
      </c>
      <c r="Q37" s="2">
        <v>113596</v>
      </c>
      <c r="R37" s="27">
        <f t="shared" si="8"/>
        <v>2.5877260923048886</v>
      </c>
      <c r="S37" s="2">
        <v>43898</v>
      </c>
    </row>
    <row r="38" spans="1:19">
      <c r="A38" t="s">
        <v>52</v>
      </c>
      <c r="B38" s="2">
        <v>128303</v>
      </c>
      <c r="C38" s="3">
        <v>0</v>
      </c>
      <c r="D38" s="2">
        <v>7715</v>
      </c>
      <c r="E38" s="2">
        <v>12433</v>
      </c>
      <c r="F38" s="3">
        <v>59</v>
      </c>
      <c r="G38" s="2">
        <f t="shared" si="6"/>
        <v>20207</v>
      </c>
      <c r="H38" s="3">
        <v>169</v>
      </c>
      <c r="I38" s="3">
        <v>0</v>
      </c>
      <c r="J38" s="3">
        <v>169</v>
      </c>
      <c r="K38" s="3">
        <v>0</v>
      </c>
      <c r="L38" s="2">
        <v>148679</v>
      </c>
      <c r="M38" s="27">
        <f t="shared" si="7"/>
        <v>3.0425858470101912</v>
      </c>
      <c r="N38" s="2">
        <v>7592</v>
      </c>
      <c r="O38" s="2">
        <v>1811</v>
      </c>
      <c r="P38" s="2">
        <v>38577</v>
      </c>
      <c r="Q38" s="2">
        <v>258011</v>
      </c>
      <c r="R38" s="27">
        <f t="shared" si="8"/>
        <v>5.2799697130929477</v>
      </c>
      <c r="S38" s="2">
        <v>48866</v>
      </c>
    </row>
    <row r="39" spans="1:19">
      <c r="A39" t="s">
        <v>53</v>
      </c>
      <c r="B39" s="2">
        <v>236601</v>
      </c>
      <c r="C39" s="3">
        <v>0</v>
      </c>
      <c r="D39" s="2">
        <v>5140</v>
      </c>
      <c r="E39" s="2">
        <v>2000</v>
      </c>
      <c r="F39" s="3">
        <v>51</v>
      </c>
      <c r="G39" s="2">
        <f t="shared" si="6"/>
        <v>7191</v>
      </c>
      <c r="H39" s="3">
        <v>758</v>
      </c>
      <c r="I39" s="3">
        <v>0</v>
      </c>
      <c r="J39" s="3">
        <v>758</v>
      </c>
      <c r="K39" s="2">
        <v>9224</v>
      </c>
      <c r="L39" s="2">
        <v>253774</v>
      </c>
      <c r="M39" s="27">
        <f t="shared" si="7"/>
        <v>4.5606714111135069</v>
      </c>
      <c r="N39" s="2">
        <v>3440</v>
      </c>
      <c r="O39" s="2">
        <v>1503</v>
      </c>
      <c r="P39" s="2">
        <v>27776</v>
      </c>
      <c r="Q39" s="2">
        <v>93606</v>
      </c>
      <c r="R39" s="27">
        <f t="shared" si="8"/>
        <v>1.682229890015096</v>
      </c>
      <c r="S39" s="2">
        <v>55644</v>
      </c>
    </row>
    <row r="40" spans="1:19" s="72" customFormat="1">
      <c r="B40" s="74"/>
      <c r="C40" s="86"/>
      <c r="D40" s="74"/>
      <c r="E40" s="74"/>
      <c r="F40" s="86"/>
      <c r="G40" s="74"/>
      <c r="H40" s="86"/>
      <c r="I40" s="86"/>
      <c r="J40" s="86"/>
      <c r="K40" s="74"/>
      <c r="L40" s="74"/>
      <c r="M40" s="103"/>
      <c r="N40" s="74"/>
      <c r="O40" s="74"/>
      <c r="P40" s="74"/>
      <c r="Q40" s="74"/>
      <c r="R40" s="103"/>
      <c r="S40" s="74"/>
    </row>
    <row r="41" spans="1:19">
      <c r="A41" s="1" t="s">
        <v>71</v>
      </c>
      <c r="B41" s="2"/>
      <c r="C41" s="3"/>
      <c r="D41" s="2"/>
      <c r="E41" s="2"/>
      <c r="F41" s="3"/>
      <c r="H41" s="3"/>
      <c r="I41" s="3"/>
      <c r="J41" s="3"/>
      <c r="K41" s="2"/>
      <c r="L41" s="2"/>
      <c r="N41" s="2"/>
      <c r="O41" s="2"/>
      <c r="P41" s="2"/>
      <c r="Q41" s="2"/>
      <c r="S41" s="2"/>
    </row>
    <row r="42" spans="1:19">
      <c r="A42" t="s">
        <v>13</v>
      </c>
      <c r="B42" s="2">
        <v>133248</v>
      </c>
      <c r="C42" s="3">
        <v>0</v>
      </c>
      <c r="D42" s="2">
        <v>3165</v>
      </c>
      <c r="E42" s="2">
        <v>5666</v>
      </c>
      <c r="F42" s="3">
        <v>51</v>
      </c>
      <c r="G42" s="2">
        <f t="shared" ref="G42:G48" si="9">SUM(C42:F42)</f>
        <v>8882</v>
      </c>
      <c r="H42" s="3">
        <v>143</v>
      </c>
      <c r="I42" s="3">
        <v>0</v>
      </c>
      <c r="J42" s="3">
        <v>143</v>
      </c>
      <c r="K42" s="3">
        <v>133</v>
      </c>
      <c r="L42" s="2">
        <v>142406</v>
      </c>
      <c r="M42" s="27">
        <f t="shared" ref="M42:M48" si="10">L42/S42</f>
        <v>2.2811603953417592</v>
      </c>
      <c r="N42" s="2">
        <v>8138</v>
      </c>
      <c r="O42" s="2">
        <v>5787</v>
      </c>
      <c r="P42" s="2">
        <v>31243</v>
      </c>
      <c r="Q42" s="2">
        <v>143820</v>
      </c>
      <c r="R42" s="27">
        <f t="shared" ref="R42:R48" si="11">Q42/S42</f>
        <v>2.3038108510740547</v>
      </c>
      <c r="S42" s="2">
        <v>62427</v>
      </c>
    </row>
    <row r="43" spans="1:19">
      <c r="A43" t="s">
        <v>27</v>
      </c>
      <c r="B43" s="2">
        <v>71128</v>
      </c>
      <c r="C43" s="3">
        <v>0</v>
      </c>
      <c r="D43" s="2">
        <v>2688</v>
      </c>
      <c r="E43" s="2">
        <v>2920</v>
      </c>
      <c r="F43" s="3">
        <v>95</v>
      </c>
      <c r="G43" s="2">
        <f t="shared" si="9"/>
        <v>5703</v>
      </c>
      <c r="H43" s="3">
        <v>85</v>
      </c>
      <c r="I43" s="3">
        <v>0</v>
      </c>
      <c r="J43" s="3">
        <v>85</v>
      </c>
      <c r="K43" s="3">
        <v>0</v>
      </c>
      <c r="L43" s="2">
        <v>76916</v>
      </c>
      <c r="M43" s="27">
        <f t="shared" si="10"/>
        <v>1.1520752512619266</v>
      </c>
      <c r="N43" s="2">
        <v>7661</v>
      </c>
      <c r="O43" s="2">
        <v>6011</v>
      </c>
      <c r="P43" s="2">
        <v>26392</v>
      </c>
      <c r="Q43" s="2">
        <v>147247</v>
      </c>
      <c r="R43" s="27">
        <f t="shared" si="11"/>
        <v>2.2055180264517773</v>
      </c>
      <c r="S43" s="2">
        <v>66763</v>
      </c>
    </row>
    <row r="44" spans="1:19">
      <c r="A44" t="s">
        <v>35</v>
      </c>
      <c r="B44" s="2">
        <v>148350</v>
      </c>
      <c r="C44" s="3">
        <v>0</v>
      </c>
      <c r="D44" s="2">
        <v>5935</v>
      </c>
      <c r="E44" s="2">
        <v>4557</v>
      </c>
      <c r="F44" s="3">
        <v>49</v>
      </c>
      <c r="G44" s="2">
        <f t="shared" si="9"/>
        <v>10541</v>
      </c>
      <c r="H44" s="3">
        <v>217</v>
      </c>
      <c r="I44" s="3">
        <v>0</v>
      </c>
      <c r="J44" s="3">
        <v>217</v>
      </c>
      <c r="K44" s="2">
        <v>26614</v>
      </c>
      <c r="L44" s="2">
        <v>185722</v>
      </c>
      <c r="M44" s="27">
        <f t="shared" si="10"/>
        <v>2.4088456549935149</v>
      </c>
      <c r="N44" s="2">
        <v>2726</v>
      </c>
      <c r="O44" s="3">
        <v>505</v>
      </c>
      <c r="P44" s="2">
        <v>47323</v>
      </c>
      <c r="Q44" s="2">
        <v>171938</v>
      </c>
      <c r="R44" s="27">
        <f t="shared" si="11"/>
        <v>2.2300648508430609</v>
      </c>
      <c r="S44" s="2">
        <v>77100</v>
      </c>
    </row>
    <row r="45" spans="1:19">
      <c r="A45" t="s">
        <v>42</v>
      </c>
      <c r="B45" s="2">
        <v>143246</v>
      </c>
      <c r="C45" s="3">
        <v>0</v>
      </c>
      <c r="D45" s="2">
        <v>2260</v>
      </c>
      <c r="E45" s="2">
        <v>6841</v>
      </c>
      <c r="F45" s="3">
        <v>51</v>
      </c>
      <c r="G45" s="2">
        <f t="shared" si="9"/>
        <v>9152</v>
      </c>
      <c r="H45" s="3">
        <v>271</v>
      </c>
      <c r="I45" s="3">
        <v>0</v>
      </c>
      <c r="J45" s="3">
        <v>271</v>
      </c>
      <c r="K45" s="2">
        <v>1663</v>
      </c>
      <c r="L45" s="2">
        <v>154332</v>
      </c>
      <c r="M45" s="27">
        <f t="shared" si="10"/>
        <v>2.252923229639578</v>
      </c>
      <c r="N45" s="2">
        <v>9110</v>
      </c>
      <c r="O45" s="3">
        <v>236</v>
      </c>
      <c r="P45" s="2">
        <v>29174</v>
      </c>
      <c r="Q45" s="2">
        <v>143962</v>
      </c>
      <c r="R45" s="27">
        <f t="shared" si="11"/>
        <v>2.1015429981168707</v>
      </c>
      <c r="S45" s="2">
        <v>68503</v>
      </c>
    </row>
    <row r="46" spans="1:19">
      <c r="A46" t="s">
        <v>43</v>
      </c>
      <c r="B46" s="2">
        <v>102553</v>
      </c>
      <c r="C46" s="3">
        <v>0</v>
      </c>
      <c r="D46" s="3">
        <v>838</v>
      </c>
      <c r="E46" s="2">
        <v>1552</v>
      </c>
      <c r="F46" s="3">
        <v>51</v>
      </c>
      <c r="G46" s="2">
        <f t="shared" si="9"/>
        <v>2441</v>
      </c>
      <c r="H46" s="3">
        <v>279</v>
      </c>
      <c r="I46" s="3">
        <v>0</v>
      </c>
      <c r="J46" s="3">
        <v>279</v>
      </c>
      <c r="K46" s="3">
        <v>29</v>
      </c>
      <c r="L46" s="2">
        <v>105302</v>
      </c>
      <c r="M46" s="27">
        <f t="shared" si="10"/>
        <v>1.7140671289513949</v>
      </c>
      <c r="N46" s="2">
        <v>2482</v>
      </c>
      <c r="O46" s="2">
        <v>1373</v>
      </c>
      <c r="P46" s="2">
        <v>12274</v>
      </c>
      <c r="Q46" s="2">
        <v>49097</v>
      </c>
      <c r="R46" s="27">
        <f t="shared" si="11"/>
        <v>0.79918286290978935</v>
      </c>
      <c r="S46" s="2">
        <v>61434</v>
      </c>
    </row>
    <row r="47" spans="1:19">
      <c r="A47" t="s">
        <v>49</v>
      </c>
      <c r="B47" s="2">
        <v>148479</v>
      </c>
      <c r="C47" s="3">
        <v>0</v>
      </c>
      <c r="D47" s="2">
        <v>5321</v>
      </c>
      <c r="E47" s="2">
        <v>10145</v>
      </c>
      <c r="F47" s="3">
        <v>87</v>
      </c>
      <c r="G47" s="2">
        <f t="shared" si="9"/>
        <v>15553</v>
      </c>
      <c r="H47" s="3">
        <v>323</v>
      </c>
      <c r="I47" s="3">
        <v>0</v>
      </c>
      <c r="J47" s="3">
        <v>323</v>
      </c>
      <c r="K47" s="3">
        <v>33</v>
      </c>
      <c r="L47" s="2">
        <v>164388</v>
      </c>
      <c r="M47" s="27">
        <f t="shared" si="10"/>
        <v>2.1010467657621965</v>
      </c>
      <c r="N47" s="2">
        <v>19666</v>
      </c>
      <c r="O47" s="2">
        <v>25987</v>
      </c>
      <c r="P47" s="2">
        <v>62193</v>
      </c>
      <c r="Q47" s="2">
        <v>408657</v>
      </c>
      <c r="R47" s="27">
        <f t="shared" si="11"/>
        <v>5.2230544088137929</v>
      </c>
      <c r="S47" s="2">
        <v>78241</v>
      </c>
    </row>
    <row r="48" spans="1:19">
      <c r="A48" t="s">
        <v>50</v>
      </c>
      <c r="B48" s="2">
        <v>126962</v>
      </c>
      <c r="C48" s="3">
        <v>0</v>
      </c>
      <c r="D48" s="2">
        <v>10920</v>
      </c>
      <c r="E48" s="3">
        <v>0</v>
      </c>
      <c r="F48" s="3">
        <v>49</v>
      </c>
      <c r="G48" s="2">
        <f t="shared" si="9"/>
        <v>10969</v>
      </c>
      <c r="H48" s="3">
        <v>262</v>
      </c>
      <c r="I48" s="3">
        <v>0</v>
      </c>
      <c r="J48" s="3">
        <v>262</v>
      </c>
      <c r="K48" s="3">
        <v>0</v>
      </c>
      <c r="L48" s="2">
        <v>138193</v>
      </c>
      <c r="M48" s="27">
        <f t="shared" si="10"/>
        <v>1.797328581833316</v>
      </c>
      <c r="N48" s="2">
        <v>6412</v>
      </c>
      <c r="O48" s="3">
        <v>32</v>
      </c>
      <c r="P48" s="2">
        <v>42755</v>
      </c>
      <c r="Q48" s="2">
        <v>133892</v>
      </c>
      <c r="R48" s="27">
        <f t="shared" si="11"/>
        <v>1.7413900738736865</v>
      </c>
      <c r="S48" s="2">
        <v>76888</v>
      </c>
    </row>
    <row r="49" spans="1:19" s="72" customFormat="1">
      <c r="B49" s="74"/>
      <c r="C49" s="86"/>
      <c r="D49" s="74"/>
      <c r="E49" s="86"/>
      <c r="F49" s="86"/>
      <c r="G49" s="74"/>
      <c r="H49" s="86"/>
      <c r="I49" s="86"/>
      <c r="J49" s="86"/>
      <c r="K49" s="86"/>
      <c r="L49" s="74"/>
      <c r="M49" s="103"/>
      <c r="N49" s="74"/>
      <c r="O49" s="86"/>
      <c r="P49" s="74"/>
      <c r="Q49" s="74"/>
      <c r="R49" s="103"/>
      <c r="S49" s="74"/>
    </row>
    <row r="50" spans="1:19">
      <c r="A50" s="1" t="s">
        <v>72</v>
      </c>
    </row>
    <row r="51" spans="1:19">
      <c r="A51" t="s">
        <v>28</v>
      </c>
      <c r="B51" s="2">
        <v>144196</v>
      </c>
      <c r="C51" s="3">
        <v>0</v>
      </c>
      <c r="D51" s="2">
        <v>4845</v>
      </c>
      <c r="E51" s="2">
        <v>4703</v>
      </c>
      <c r="F51" s="3">
        <v>53</v>
      </c>
      <c r="G51" s="2">
        <f>SUM(C51:F51)</f>
        <v>9601</v>
      </c>
      <c r="H51" s="3">
        <v>165</v>
      </c>
      <c r="I51" s="3">
        <v>7</v>
      </c>
      <c r="J51" s="3">
        <v>172</v>
      </c>
      <c r="K51" s="3">
        <v>821</v>
      </c>
      <c r="L51" s="2">
        <v>154790</v>
      </c>
      <c r="M51" s="27">
        <f>L51/S51</f>
        <v>1.4972480968824662</v>
      </c>
      <c r="N51" s="2">
        <v>11051</v>
      </c>
      <c r="O51" s="2">
        <v>5212</v>
      </c>
      <c r="P51" s="2">
        <v>67602</v>
      </c>
      <c r="Q51" s="2">
        <v>215921</v>
      </c>
      <c r="R51" s="27">
        <f>Q51/S51</f>
        <v>2.0885542110405</v>
      </c>
      <c r="S51" s="2">
        <v>103383</v>
      </c>
    </row>
    <row r="52" spans="1:19">
      <c r="A52" t="s">
        <v>32</v>
      </c>
      <c r="B52" s="2">
        <v>173520</v>
      </c>
      <c r="C52" s="3">
        <v>101</v>
      </c>
      <c r="D52" s="2">
        <v>6172</v>
      </c>
      <c r="E52" s="2">
        <v>9166</v>
      </c>
      <c r="F52" s="3">
        <v>54</v>
      </c>
      <c r="G52" s="2">
        <f>SUM(C52:F52)</f>
        <v>15493</v>
      </c>
      <c r="H52" s="3">
        <v>221</v>
      </c>
      <c r="I52" s="3">
        <v>0</v>
      </c>
      <c r="J52" s="3">
        <v>221</v>
      </c>
      <c r="K52" s="3">
        <v>0</v>
      </c>
      <c r="L52" s="2">
        <v>189234</v>
      </c>
      <c r="M52" s="27">
        <f>L52/S52</f>
        <v>2.1170192533589898</v>
      </c>
      <c r="N52" s="2">
        <v>8949</v>
      </c>
      <c r="O52" s="2">
        <v>3040</v>
      </c>
      <c r="P52" s="2">
        <v>95279</v>
      </c>
      <c r="Q52" s="2">
        <v>272493</v>
      </c>
      <c r="R52" s="27">
        <f>Q52/S52</f>
        <v>3.0484634230928433</v>
      </c>
      <c r="S52" s="2">
        <v>89387</v>
      </c>
    </row>
    <row r="53" spans="1:19">
      <c r="A53" t="s">
        <v>36</v>
      </c>
      <c r="B53" s="2">
        <v>294665</v>
      </c>
      <c r="C53" s="3">
        <v>0</v>
      </c>
      <c r="D53" s="2">
        <v>5528</v>
      </c>
      <c r="E53" s="2">
        <v>7171</v>
      </c>
      <c r="F53" s="3">
        <v>49</v>
      </c>
      <c r="G53" s="2">
        <f>SUM(C53:F53)</f>
        <v>12748</v>
      </c>
      <c r="H53" s="3">
        <v>349</v>
      </c>
      <c r="I53" s="3">
        <v>0</v>
      </c>
      <c r="J53" s="3">
        <v>349</v>
      </c>
      <c r="K53" s="3">
        <v>594</v>
      </c>
      <c r="L53" s="2">
        <v>308356</v>
      </c>
      <c r="M53" s="27">
        <f>L53/S53</f>
        <v>3.2774193548387096</v>
      </c>
      <c r="N53" s="2">
        <v>15784</v>
      </c>
      <c r="O53" s="2">
        <v>9798</v>
      </c>
      <c r="P53" s="2">
        <v>79129</v>
      </c>
      <c r="Q53" s="2">
        <v>305490</v>
      </c>
      <c r="R53" s="27">
        <f>Q53/S53</f>
        <v>3.2469575383961313</v>
      </c>
      <c r="S53" s="2">
        <v>94085</v>
      </c>
    </row>
    <row r="54" spans="1:19">
      <c r="A54" t="s">
        <v>39</v>
      </c>
      <c r="B54" s="2">
        <v>200146</v>
      </c>
      <c r="C54" s="3">
        <v>0</v>
      </c>
      <c r="D54" s="2">
        <v>4970</v>
      </c>
      <c r="E54" s="2">
        <v>13261</v>
      </c>
      <c r="F54" s="3">
        <v>49</v>
      </c>
      <c r="G54" s="2">
        <f>SUM(C54:F54)</f>
        <v>18280</v>
      </c>
      <c r="H54" s="3">
        <v>211</v>
      </c>
      <c r="I54" s="3">
        <v>0</v>
      </c>
      <c r="J54" s="3">
        <v>211</v>
      </c>
      <c r="K54" s="2">
        <v>1156</v>
      </c>
      <c r="L54" s="2">
        <v>219793</v>
      </c>
      <c r="M54" s="27">
        <f>L54/S54</f>
        <v>2.1718675889328063</v>
      </c>
      <c r="N54" s="2">
        <v>10035</v>
      </c>
      <c r="O54" s="2">
        <v>4408</v>
      </c>
      <c r="P54" s="2">
        <v>58825</v>
      </c>
      <c r="Q54" s="2">
        <v>346035</v>
      </c>
      <c r="R54" s="27">
        <f>Q54/S54</f>
        <v>3.4193181818181819</v>
      </c>
      <c r="S54" s="2">
        <v>101200</v>
      </c>
    </row>
    <row r="55" spans="1:19" s="72" customFormat="1">
      <c r="B55" s="74"/>
      <c r="C55" s="86"/>
      <c r="D55" s="74"/>
      <c r="E55" s="74"/>
      <c r="F55" s="86"/>
      <c r="G55" s="74"/>
      <c r="H55" s="86"/>
      <c r="I55" s="86"/>
      <c r="J55" s="86"/>
      <c r="K55" s="74"/>
      <c r="L55" s="74"/>
      <c r="M55" s="103"/>
      <c r="N55" s="74"/>
      <c r="O55" s="74"/>
      <c r="P55" s="74"/>
      <c r="Q55" s="74"/>
      <c r="R55" s="103"/>
      <c r="S55" s="74"/>
    </row>
    <row r="56" spans="1:19">
      <c r="A56" s="1" t="s">
        <v>73</v>
      </c>
      <c r="B56" s="2"/>
      <c r="C56" s="3"/>
      <c r="D56" s="2"/>
      <c r="E56" s="2"/>
      <c r="F56" s="3"/>
      <c r="H56" s="3"/>
      <c r="I56" s="3"/>
      <c r="J56" s="3"/>
      <c r="K56" s="2"/>
      <c r="L56" s="2"/>
      <c r="N56" s="2"/>
      <c r="O56" s="2"/>
      <c r="P56" s="2"/>
      <c r="Q56" s="2"/>
      <c r="S56" s="2"/>
    </row>
    <row r="57" spans="1:19">
      <c r="A57" t="s">
        <v>8</v>
      </c>
      <c r="B57" s="2">
        <v>307979</v>
      </c>
      <c r="C57" s="3">
        <v>10</v>
      </c>
      <c r="D57" s="2">
        <v>16893</v>
      </c>
      <c r="E57" s="2">
        <v>23119</v>
      </c>
      <c r="F57" s="3">
        <v>51</v>
      </c>
      <c r="G57" s="2">
        <f>SUM(C57:F57)</f>
        <v>40073</v>
      </c>
      <c r="H57" s="3">
        <v>532</v>
      </c>
      <c r="I57" s="3">
        <v>0</v>
      </c>
      <c r="J57" s="3">
        <v>532</v>
      </c>
      <c r="K57" s="3">
        <v>0</v>
      </c>
      <c r="L57" s="2">
        <v>348584</v>
      </c>
      <c r="M57" s="27">
        <f>L57/S57</f>
        <v>1.6513525036714198</v>
      </c>
      <c r="N57" s="2">
        <v>24965</v>
      </c>
      <c r="O57" s="2">
        <v>16464</v>
      </c>
      <c r="P57" s="2">
        <v>203640</v>
      </c>
      <c r="Q57" s="2">
        <v>745122</v>
      </c>
      <c r="R57" s="27">
        <f>Q57/S57</f>
        <v>3.5298782509829931</v>
      </c>
      <c r="S57" s="2">
        <v>211090</v>
      </c>
    </row>
    <row r="58" spans="1:19">
      <c r="A58" t="s">
        <v>17</v>
      </c>
      <c r="B58" s="2">
        <v>517911</v>
      </c>
      <c r="C58" s="2">
        <v>8235</v>
      </c>
      <c r="D58" s="2">
        <v>31589</v>
      </c>
      <c r="E58" s="2">
        <v>28876</v>
      </c>
      <c r="F58" s="3">
        <v>65</v>
      </c>
      <c r="G58" s="2">
        <f>SUM(C58:F58)</f>
        <v>68765</v>
      </c>
      <c r="H58" s="2">
        <v>1259</v>
      </c>
      <c r="I58" s="3">
        <v>1</v>
      </c>
      <c r="J58" s="2">
        <v>1260</v>
      </c>
      <c r="K58" s="2">
        <v>1929</v>
      </c>
      <c r="L58" s="2">
        <v>589865</v>
      </c>
      <c r="M58" s="27">
        <f>L58/S58</f>
        <v>2.2269140742977953</v>
      </c>
      <c r="N58" s="2">
        <v>39105</v>
      </c>
      <c r="O58" s="2">
        <v>29581</v>
      </c>
      <c r="P58" s="2">
        <v>329125</v>
      </c>
      <c r="Q58" s="2">
        <v>1283175</v>
      </c>
      <c r="R58" s="27">
        <f>Q58/S58</f>
        <v>4.8443634853518578</v>
      </c>
      <c r="S58" s="2">
        <v>264880</v>
      </c>
    </row>
    <row r="59" spans="1:19">
      <c r="A59" t="s">
        <v>21</v>
      </c>
      <c r="B59" s="2">
        <v>180863</v>
      </c>
      <c r="C59" s="3">
        <v>0</v>
      </c>
      <c r="D59" s="2">
        <v>7418</v>
      </c>
      <c r="E59" s="2">
        <v>6975</v>
      </c>
      <c r="F59" s="3">
        <v>49</v>
      </c>
      <c r="G59" s="2">
        <f>SUM(C59:F59)</f>
        <v>14442</v>
      </c>
      <c r="H59" s="3">
        <v>72</v>
      </c>
      <c r="I59" s="3">
        <v>0</v>
      </c>
      <c r="J59" s="3">
        <v>72</v>
      </c>
      <c r="K59" s="3">
        <v>0</v>
      </c>
      <c r="L59" s="2">
        <v>195377</v>
      </c>
      <c r="M59" s="27">
        <f>L59/S59</f>
        <v>1.1094347122455352</v>
      </c>
      <c r="N59" s="2">
        <v>7627</v>
      </c>
      <c r="O59" s="2">
        <v>9306</v>
      </c>
      <c r="P59" s="2">
        <v>73578</v>
      </c>
      <c r="Q59" s="2">
        <v>305204</v>
      </c>
      <c r="R59" s="27">
        <f>Q59/S59</f>
        <v>1.7330796967718123</v>
      </c>
      <c r="S59" s="2">
        <v>176105</v>
      </c>
    </row>
    <row r="60" spans="1:19">
      <c r="A60" t="s">
        <v>23</v>
      </c>
      <c r="B60" s="2">
        <v>624573</v>
      </c>
      <c r="C60" s="3">
        <v>0</v>
      </c>
      <c r="D60" s="2">
        <v>24607</v>
      </c>
      <c r="E60" s="2">
        <v>37609</v>
      </c>
      <c r="F60" s="3">
        <v>82</v>
      </c>
      <c r="G60" s="2">
        <f>SUM(C60:F60)</f>
        <v>62298</v>
      </c>
      <c r="H60" s="3">
        <v>912</v>
      </c>
      <c r="I60" s="3">
        <v>24</v>
      </c>
      <c r="J60" s="3">
        <v>936</v>
      </c>
      <c r="K60" s="3">
        <v>384</v>
      </c>
      <c r="L60" s="2">
        <v>688191</v>
      </c>
      <c r="M60" s="27">
        <f>L60/S60</f>
        <v>2.7620777260923837</v>
      </c>
      <c r="N60" s="2">
        <v>29892</v>
      </c>
      <c r="O60" s="2">
        <v>5219</v>
      </c>
      <c r="P60" s="2">
        <v>150252</v>
      </c>
      <c r="Q60" s="2">
        <v>459998</v>
      </c>
      <c r="R60" s="27">
        <f>Q60/S60</f>
        <v>1.8462174452252997</v>
      </c>
      <c r="S60" s="2">
        <v>249157</v>
      </c>
    </row>
    <row r="61" spans="1:19">
      <c r="A61" t="s">
        <v>24</v>
      </c>
      <c r="B61" s="2">
        <v>275996</v>
      </c>
      <c r="C61" s="3">
        <v>0</v>
      </c>
      <c r="D61" s="2">
        <v>16883</v>
      </c>
      <c r="E61" s="2">
        <v>22540</v>
      </c>
      <c r="F61" s="3">
        <v>49</v>
      </c>
      <c r="G61" s="2">
        <f>SUM(C61:F61)</f>
        <v>39472</v>
      </c>
      <c r="H61" s="3">
        <v>944</v>
      </c>
      <c r="I61" s="3">
        <v>0</v>
      </c>
      <c r="J61" s="3">
        <v>944</v>
      </c>
      <c r="K61" s="2">
        <v>28938</v>
      </c>
      <c r="L61" s="2">
        <v>345350</v>
      </c>
      <c r="M61" s="27">
        <f>L61/S61</f>
        <v>2.2715164271384878</v>
      </c>
      <c r="N61" s="2">
        <v>24612</v>
      </c>
      <c r="O61" s="2">
        <v>18531</v>
      </c>
      <c r="P61" s="2">
        <v>183659</v>
      </c>
      <c r="Q61" s="2">
        <v>774501</v>
      </c>
      <c r="R61" s="27">
        <f>Q61/S61</f>
        <v>5.0942283026934589</v>
      </c>
      <c r="S61" s="2">
        <v>152035</v>
      </c>
    </row>
    <row r="62" spans="1:19" s="72" customFormat="1">
      <c r="B62" s="74"/>
      <c r="C62" s="86"/>
      <c r="D62" s="74"/>
      <c r="E62" s="74"/>
      <c r="F62" s="86"/>
      <c r="G62" s="74"/>
      <c r="H62" s="86"/>
      <c r="I62" s="86"/>
      <c r="J62" s="86"/>
      <c r="K62" s="74"/>
      <c r="L62" s="74"/>
      <c r="M62" s="103"/>
      <c r="N62" s="74"/>
      <c r="O62" s="74"/>
      <c r="P62" s="74"/>
      <c r="Q62" s="74"/>
      <c r="R62" s="103"/>
      <c r="S62" s="74"/>
    </row>
    <row r="63" spans="1:19">
      <c r="A63" s="1" t="s">
        <v>67</v>
      </c>
      <c r="B63" s="1"/>
      <c r="C63" s="1"/>
      <c r="D63" s="1"/>
      <c r="E63" s="1"/>
      <c r="F63" s="1"/>
      <c r="H63" s="1"/>
      <c r="I63" s="1"/>
      <c r="N63" s="1"/>
      <c r="O63" s="1"/>
      <c r="P63" s="1"/>
      <c r="Q63" s="1"/>
    </row>
    <row r="64" spans="1:19">
      <c r="A64" t="s">
        <v>3</v>
      </c>
      <c r="B64" s="2">
        <v>11373</v>
      </c>
      <c r="C64" s="3">
        <v>0</v>
      </c>
      <c r="D64" s="3">
        <v>117</v>
      </c>
      <c r="E64" s="3">
        <v>671</v>
      </c>
      <c r="F64" s="3">
        <v>47</v>
      </c>
      <c r="G64" s="2">
        <f>SUM(C64:F64)</f>
        <v>835</v>
      </c>
      <c r="H64" s="3">
        <v>89</v>
      </c>
      <c r="I64" s="3">
        <v>0</v>
      </c>
      <c r="J64" s="3">
        <v>89</v>
      </c>
      <c r="K64" s="3">
        <v>0</v>
      </c>
      <c r="L64" s="2">
        <v>12297</v>
      </c>
      <c r="M64" s="27">
        <f>L64/S64</f>
        <v>3.2107049608355092</v>
      </c>
      <c r="N64" s="3">
        <v>903</v>
      </c>
      <c r="O64" s="3">
        <v>241</v>
      </c>
      <c r="P64" s="3">
        <v>683</v>
      </c>
      <c r="Q64" s="2">
        <v>10609</v>
      </c>
      <c r="R64" s="27">
        <f>Q64/S64</f>
        <v>2.7699738903394255</v>
      </c>
      <c r="S64" s="2">
        <v>3830</v>
      </c>
    </row>
    <row r="65" spans="1:19">
      <c r="A65" t="s">
        <v>31</v>
      </c>
      <c r="B65" s="2">
        <v>48150</v>
      </c>
      <c r="C65" s="3">
        <v>0</v>
      </c>
      <c r="D65" s="3">
        <v>878</v>
      </c>
      <c r="E65" s="2">
        <v>1572</v>
      </c>
      <c r="F65" s="3">
        <v>49</v>
      </c>
      <c r="G65" s="2">
        <f>SUM(C65:F65)</f>
        <v>2499</v>
      </c>
      <c r="H65" s="3">
        <v>4</v>
      </c>
      <c r="I65" s="3">
        <v>0</v>
      </c>
      <c r="J65" s="3">
        <v>4</v>
      </c>
      <c r="K65" s="3">
        <v>0</v>
      </c>
      <c r="L65" s="2">
        <v>50653</v>
      </c>
      <c r="M65" s="27">
        <f>L65/S65</f>
        <v>2.9307990510906672</v>
      </c>
      <c r="N65" s="2">
        <v>13766</v>
      </c>
      <c r="O65" s="2">
        <v>1209</v>
      </c>
      <c r="P65" s="2">
        <v>17389</v>
      </c>
      <c r="Q65" s="2">
        <v>40872</v>
      </c>
      <c r="R65" s="27">
        <f>Q65/S65</f>
        <v>2.3648672105537232</v>
      </c>
      <c r="S65" s="23">
        <v>17283</v>
      </c>
    </row>
    <row r="66" spans="1:19" s="72" customFormat="1">
      <c r="G66" s="74"/>
      <c r="M66" s="103"/>
      <c r="R66" s="103"/>
    </row>
    <row r="67" spans="1:19" s="1" customFormat="1">
      <c r="A67" s="1" t="s">
        <v>74</v>
      </c>
      <c r="B67" s="29">
        <f t="shared" ref="B67:L67" si="12">SUM(B4:B66)</f>
        <v>5702657</v>
      </c>
      <c r="C67" s="29">
        <f t="shared" si="12"/>
        <v>8972</v>
      </c>
      <c r="D67" s="29">
        <f t="shared" si="12"/>
        <v>208174</v>
      </c>
      <c r="E67" s="29">
        <f t="shared" si="12"/>
        <v>256659</v>
      </c>
      <c r="F67" s="29">
        <f t="shared" si="12"/>
        <v>2799</v>
      </c>
      <c r="G67" s="29">
        <f t="shared" si="12"/>
        <v>476604</v>
      </c>
      <c r="H67" s="29">
        <f t="shared" si="12"/>
        <v>10314</v>
      </c>
      <c r="I67" s="30">
        <f t="shared" si="12"/>
        <v>38</v>
      </c>
      <c r="J67" s="29">
        <f t="shared" si="12"/>
        <v>10352</v>
      </c>
      <c r="K67" s="29">
        <f t="shared" si="12"/>
        <v>79828</v>
      </c>
      <c r="L67" s="29">
        <f t="shared" si="12"/>
        <v>6269335</v>
      </c>
      <c r="M67" s="31">
        <f>L67/S67</f>
        <v>2.1479262775435668</v>
      </c>
      <c r="N67" s="29">
        <f>SUM(N4:N66)</f>
        <v>370588</v>
      </c>
      <c r="O67" s="29">
        <f>SUM(O4:O66)</f>
        <v>267457</v>
      </c>
      <c r="P67" s="29">
        <f>SUM(P4:P66)</f>
        <v>2020016</v>
      </c>
      <c r="Q67" s="29">
        <f>SUM(Q4:Q66)</f>
        <v>8298221</v>
      </c>
      <c r="R67" s="31">
        <f>Q67/S67</f>
        <v>2.8430394838948398</v>
      </c>
      <c r="S67" s="29">
        <f>SUM(S4:S61)</f>
        <v>2918785</v>
      </c>
    </row>
  </sheetData>
  <phoneticPr fontId="3" type="noConversion"/>
  <printOptions gridLines="1"/>
  <pageMargins left="0.75" right="0.75" top="1" bottom="1" header="0.5" footer="0.5"/>
  <pageSetup scale="52" orientation="landscape" verticalDpi="0" r:id="rId1"/>
  <headerFooter alignWithMargins="0">
    <oddHeader>&amp;C&amp;"Arial,Bold"Public Library Systems Materials and Circulation FY07</oddHeader>
    <oddFooter>&amp;L&amp;9Mississippi Public Library Statistics, FY07, Public Library Materials and Circulation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U68"/>
  <sheetViews>
    <sheetView zoomScaleNormal="100" workbookViewId="0">
      <selection activeCell="A7" sqref="A7:IV7"/>
    </sheetView>
  </sheetViews>
  <sheetFormatPr defaultRowHeight="12.75"/>
  <cols>
    <col min="1" max="1" width="51" bestFit="1" customWidth="1"/>
    <col min="2" max="2" width="0" hidden="1" customWidth="1"/>
    <col min="3" max="3" width="11.7109375" customWidth="1"/>
    <col min="4" max="4" width="9.7109375" customWidth="1"/>
    <col min="5" max="5" width="11.28515625" customWidth="1"/>
    <col min="6" max="6" width="9.7109375" customWidth="1"/>
    <col min="7" max="7" width="10" customWidth="1"/>
    <col min="8" max="8" width="12.7109375" bestFit="1" customWidth="1"/>
    <col min="9" max="9" width="9.28515625" style="27" bestFit="1" customWidth="1"/>
    <col min="10" max="10" width="10.5703125" customWidth="1"/>
    <col min="11" max="11" width="13" style="16" customWidth="1"/>
    <col min="12" max="12" width="10.5703125" customWidth="1"/>
    <col min="13" max="13" width="11.85546875" customWidth="1"/>
    <col min="14" max="14" width="11.140625" customWidth="1"/>
    <col min="15" max="15" width="13" customWidth="1"/>
    <col min="16" max="16" width="14.28515625" customWidth="1"/>
    <col min="17" max="17" width="11.42578125" customWidth="1"/>
    <col min="18" max="18" width="9.7109375" customWidth="1"/>
    <col min="19" max="19" width="9.28515625" customWidth="1"/>
    <col min="21" max="21" width="0" hidden="1" customWidth="1"/>
  </cols>
  <sheetData>
    <row r="1" spans="1:21" s="1" customFormat="1">
      <c r="C1" s="107" t="s">
        <v>119</v>
      </c>
      <c r="D1" s="107"/>
      <c r="E1" s="107"/>
      <c r="F1" s="107"/>
      <c r="I1" s="31"/>
      <c r="K1" s="20"/>
      <c r="L1" s="107" t="s">
        <v>135</v>
      </c>
      <c r="M1" s="107"/>
      <c r="N1" s="107"/>
      <c r="O1" s="107"/>
      <c r="P1" s="107"/>
      <c r="Q1" s="107"/>
      <c r="R1" s="107" t="s">
        <v>121</v>
      </c>
      <c r="S1" s="107"/>
    </row>
    <row r="2" spans="1:21" s="5" customFormat="1" ht="52.5" customHeight="1">
      <c r="A2" s="1" t="s">
        <v>693</v>
      </c>
      <c r="B2" s="1" t="s">
        <v>0</v>
      </c>
      <c r="C2" s="5" t="s">
        <v>122</v>
      </c>
      <c r="D2" s="5" t="s">
        <v>123</v>
      </c>
      <c r="E2" s="5" t="s">
        <v>124</v>
      </c>
      <c r="F2" s="5" t="s">
        <v>125</v>
      </c>
      <c r="G2" s="5" t="s">
        <v>126</v>
      </c>
      <c r="H2" s="5" t="s">
        <v>127</v>
      </c>
      <c r="I2" s="26" t="s">
        <v>137</v>
      </c>
      <c r="J2" s="5" t="s">
        <v>128</v>
      </c>
      <c r="K2" s="18" t="s">
        <v>136</v>
      </c>
      <c r="L2" s="5" t="s">
        <v>129</v>
      </c>
      <c r="M2" s="5" t="s">
        <v>130</v>
      </c>
      <c r="N2" s="5" t="s">
        <v>131</v>
      </c>
      <c r="O2" s="5" t="s">
        <v>132</v>
      </c>
      <c r="P2" s="5" t="s">
        <v>120</v>
      </c>
      <c r="Q2" s="5" t="s">
        <v>138</v>
      </c>
      <c r="R2" s="5" t="s">
        <v>133</v>
      </c>
      <c r="S2" s="5" t="s">
        <v>134</v>
      </c>
      <c r="U2" s="1" t="s">
        <v>57</v>
      </c>
    </row>
    <row r="3" spans="1:21" s="89" customFormat="1" ht="12.75" customHeight="1">
      <c r="A3" s="70"/>
      <c r="B3" s="70"/>
      <c r="I3" s="100"/>
      <c r="K3" s="95"/>
      <c r="U3" s="70"/>
    </row>
    <row r="4" spans="1:21">
      <c r="A4" s="1" t="s">
        <v>68</v>
      </c>
    </row>
    <row r="5" spans="1:21">
      <c r="A5" t="s">
        <v>1</v>
      </c>
      <c r="B5" t="s">
        <v>2</v>
      </c>
      <c r="C5" s="3">
        <v>0</v>
      </c>
      <c r="D5" s="3">
        <v>0</v>
      </c>
      <c r="E5" s="3">
        <v>10</v>
      </c>
      <c r="F5" s="3">
        <v>10</v>
      </c>
      <c r="G5" s="2">
        <v>2473</v>
      </c>
      <c r="H5" s="2">
        <v>10978</v>
      </c>
      <c r="I5" s="27">
        <f t="shared" ref="I5:I13" si="0">H5/U5</f>
        <v>1.3659325619012068</v>
      </c>
      <c r="J5" s="2">
        <v>4429</v>
      </c>
      <c r="K5" s="16">
        <f t="shared" ref="K5:K13" si="1">J5/U5</f>
        <v>0.55107627224088596</v>
      </c>
      <c r="L5" s="3">
        <v>2</v>
      </c>
      <c r="M5" s="3">
        <v>117</v>
      </c>
      <c r="N5" s="3">
        <v>2</v>
      </c>
      <c r="O5" s="3">
        <v>117</v>
      </c>
      <c r="P5" s="3">
        <v>0</v>
      </c>
      <c r="Q5" s="3">
        <v>0</v>
      </c>
      <c r="R5" s="3">
        <v>14</v>
      </c>
      <c r="S5" s="2">
        <v>3915</v>
      </c>
      <c r="U5" s="2">
        <v>8037</v>
      </c>
    </row>
    <row r="6" spans="1:21">
      <c r="A6" t="s">
        <v>7</v>
      </c>
      <c r="B6" t="s">
        <v>2</v>
      </c>
      <c r="C6" s="3">
        <v>0</v>
      </c>
      <c r="D6" s="3">
        <v>0</v>
      </c>
      <c r="E6" s="3">
        <v>224</v>
      </c>
      <c r="F6" s="3">
        <v>190</v>
      </c>
      <c r="G6" s="2">
        <v>2132</v>
      </c>
      <c r="H6" s="2">
        <v>15718</v>
      </c>
      <c r="I6" s="27">
        <f t="shared" si="0"/>
        <v>1.5254270186335404</v>
      </c>
      <c r="J6" s="2">
        <v>1067</v>
      </c>
      <c r="K6" s="16">
        <f t="shared" si="1"/>
        <v>0.10355201863354037</v>
      </c>
      <c r="L6" s="3">
        <v>21</v>
      </c>
      <c r="M6" s="3">
        <v>163</v>
      </c>
      <c r="N6" s="3">
        <v>25</v>
      </c>
      <c r="O6" s="3">
        <v>414</v>
      </c>
      <c r="P6" s="3">
        <v>3</v>
      </c>
      <c r="Q6" s="3">
        <v>992</v>
      </c>
      <c r="R6" s="3">
        <v>5</v>
      </c>
      <c r="S6" s="2">
        <v>2222</v>
      </c>
      <c r="U6" s="2">
        <v>10304</v>
      </c>
    </row>
    <row r="7" spans="1:21">
      <c r="A7" t="s">
        <v>20</v>
      </c>
      <c r="B7" t="s">
        <v>2</v>
      </c>
      <c r="C7" s="3">
        <v>0</v>
      </c>
      <c r="D7" s="3">
        <v>0</v>
      </c>
      <c r="E7" s="3">
        <v>23</v>
      </c>
      <c r="F7" s="3">
        <v>20</v>
      </c>
      <c r="G7" s="2">
        <v>12289</v>
      </c>
      <c r="H7" s="2">
        <v>39223</v>
      </c>
      <c r="I7" s="27">
        <f t="shared" si="0"/>
        <v>3.5660514592235657</v>
      </c>
      <c r="J7" s="2">
        <v>2122</v>
      </c>
      <c r="K7" s="16">
        <f t="shared" si="1"/>
        <v>0.19292662969360852</v>
      </c>
      <c r="L7" s="3">
        <v>56</v>
      </c>
      <c r="M7" s="3">
        <v>658</v>
      </c>
      <c r="N7" s="3">
        <v>77</v>
      </c>
      <c r="O7" s="3">
        <v>792</v>
      </c>
      <c r="P7" s="3">
        <v>12</v>
      </c>
      <c r="Q7" s="3">
        <v>59</v>
      </c>
      <c r="R7" s="3">
        <v>11</v>
      </c>
      <c r="S7" s="2">
        <v>11935</v>
      </c>
      <c r="U7" s="2">
        <v>10999</v>
      </c>
    </row>
    <row r="8" spans="1:21">
      <c r="A8" t="s">
        <v>22</v>
      </c>
      <c r="B8" t="s">
        <v>2</v>
      </c>
      <c r="C8" s="3">
        <v>65</v>
      </c>
      <c r="D8" s="3">
        <v>64</v>
      </c>
      <c r="E8" s="3">
        <v>115</v>
      </c>
      <c r="F8" s="3">
        <v>98</v>
      </c>
      <c r="G8" s="2">
        <v>26563</v>
      </c>
      <c r="H8" s="2">
        <v>31999</v>
      </c>
      <c r="I8" s="27">
        <f t="shared" si="0"/>
        <v>3.2018210926555932</v>
      </c>
      <c r="J8" s="2">
        <v>6278</v>
      </c>
      <c r="K8" s="16">
        <f t="shared" si="1"/>
        <v>0.62817690614368626</v>
      </c>
      <c r="L8" s="3">
        <v>107</v>
      </c>
      <c r="M8" s="3">
        <v>936</v>
      </c>
      <c r="N8" s="3">
        <v>172</v>
      </c>
      <c r="O8" s="2">
        <v>2591</v>
      </c>
      <c r="P8" s="3">
        <v>3</v>
      </c>
      <c r="Q8" s="3">
        <v>298</v>
      </c>
      <c r="R8" s="3">
        <v>16</v>
      </c>
      <c r="S8" s="2">
        <v>9649</v>
      </c>
      <c r="U8" s="2">
        <v>9994</v>
      </c>
    </row>
    <row r="9" spans="1:21">
      <c r="A9" t="s">
        <v>33</v>
      </c>
      <c r="B9" t="s">
        <v>2</v>
      </c>
      <c r="C9" s="3">
        <v>0</v>
      </c>
      <c r="D9" s="3">
        <v>0</v>
      </c>
      <c r="E9" s="3">
        <v>0</v>
      </c>
      <c r="F9" s="3">
        <v>0</v>
      </c>
      <c r="G9" s="2">
        <v>3020</v>
      </c>
      <c r="H9" s="2">
        <v>7120</v>
      </c>
      <c r="I9" s="27">
        <f t="shared" si="0"/>
        <v>0.7991021324354658</v>
      </c>
      <c r="J9" s="3">
        <v>639</v>
      </c>
      <c r="K9" s="16">
        <f t="shared" si="1"/>
        <v>7.1717171717171721E-2</v>
      </c>
      <c r="L9" s="3">
        <v>7</v>
      </c>
      <c r="M9" s="3">
        <v>36</v>
      </c>
      <c r="N9" s="3">
        <v>20</v>
      </c>
      <c r="O9" s="3">
        <v>315</v>
      </c>
      <c r="P9" s="3">
        <v>0</v>
      </c>
      <c r="Q9" s="3">
        <v>0</v>
      </c>
      <c r="R9" s="3">
        <v>7</v>
      </c>
      <c r="S9" s="2">
        <v>4200</v>
      </c>
      <c r="U9" s="2">
        <v>8910</v>
      </c>
    </row>
    <row r="10" spans="1:21">
      <c r="A10" t="s">
        <v>40</v>
      </c>
      <c r="B10" t="s">
        <v>2</v>
      </c>
      <c r="C10" s="3">
        <v>0</v>
      </c>
      <c r="D10" s="3">
        <v>0</v>
      </c>
      <c r="E10" s="3">
        <v>315</v>
      </c>
      <c r="F10" s="3">
        <v>10</v>
      </c>
      <c r="G10" s="2">
        <v>5370</v>
      </c>
      <c r="H10" s="2">
        <v>17570</v>
      </c>
      <c r="I10" s="27">
        <f t="shared" si="0"/>
        <v>1.4797035539834933</v>
      </c>
      <c r="J10" s="2">
        <v>1293</v>
      </c>
      <c r="K10" s="16">
        <f t="shared" si="1"/>
        <v>0.1088933804951996</v>
      </c>
      <c r="L10" s="3">
        <v>20</v>
      </c>
      <c r="M10" s="3">
        <v>125</v>
      </c>
      <c r="N10" s="3">
        <v>75</v>
      </c>
      <c r="O10" s="3">
        <v>800</v>
      </c>
      <c r="P10" s="3">
        <v>48</v>
      </c>
      <c r="Q10" s="2">
        <v>1200</v>
      </c>
      <c r="R10" s="3">
        <v>21</v>
      </c>
      <c r="S10" s="2">
        <v>8600</v>
      </c>
      <c r="U10" s="2">
        <v>11874</v>
      </c>
    </row>
    <row r="11" spans="1:21">
      <c r="A11" t="s">
        <v>44</v>
      </c>
      <c r="B11" t="s">
        <v>2</v>
      </c>
      <c r="C11" s="3">
        <v>1</v>
      </c>
      <c r="D11" s="3">
        <v>0</v>
      </c>
      <c r="E11" s="3">
        <v>1</v>
      </c>
      <c r="F11" s="3">
        <v>0</v>
      </c>
      <c r="G11" s="2">
        <v>2385</v>
      </c>
      <c r="H11" s="2">
        <v>23176</v>
      </c>
      <c r="I11" s="27">
        <f t="shared" si="0"/>
        <v>3.1984543196246205</v>
      </c>
      <c r="J11" s="2">
        <v>3586</v>
      </c>
      <c r="K11" s="16">
        <f t="shared" si="1"/>
        <v>0.49489373447419266</v>
      </c>
      <c r="L11" s="3">
        <v>36</v>
      </c>
      <c r="M11" s="2">
        <v>4236</v>
      </c>
      <c r="N11" s="3">
        <v>47</v>
      </c>
      <c r="O11" s="2">
        <v>5135</v>
      </c>
      <c r="P11" s="3">
        <v>22</v>
      </c>
      <c r="Q11" s="2">
        <v>1735</v>
      </c>
      <c r="R11" s="3">
        <v>9</v>
      </c>
      <c r="S11" s="2">
        <v>4612</v>
      </c>
      <c r="U11" s="2">
        <v>7246</v>
      </c>
    </row>
    <row r="12" spans="1:21">
      <c r="A12" t="s">
        <v>48</v>
      </c>
      <c r="B12" t="s">
        <v>2</v>
      </c>
      <c r="C12" s="3">
        <v>0</v>
      </c>
      <c r="D12" s="3">
        <v>0</v>
      </c>
      <c r="E12" s="3">
        <v>0</v>
      </c>
      <c r="F12" s="3">
        <v>0</v>
      </c>
      <c r="G12" s="2">
        <v>2386</v>
      </c>
      <c r="H12" s="2">
        <v>14592</v>
      </c>
      <c r="I12" s="27">
        <f t="shared" si="0"/>
        <v>1.1004524886877829</v>
      </c>
      <c r="J12" s="2">
        <v>4040</v>
      </c>
      <c r="K12" s="16">
        <f t="shared" si="1"/>
        <v>0.3046757164404223</v>
      </c>
      <c r="L12" s="3">
        <v>8</v>
      </c>
      <c r="M12" s="3">
        <v>313</v>
      </c>
      <c r="N12" s="3">
        <v>118</v>
      </c>
      <c r="O12" s="2">
        <v>1341</v>
      </c>
      <c r="P12" s="3">
        <v>0</v>
      </c>
      <c r="Q12" s="3">
        <v>0</v>
      </c>
      <c r="R12" s="3">
        <v>8</v>
      </c>
      <c r="S12" s="2">
        <v>3996</v>
      </c>
      <c r="U12" s="2">
        <v>13260</v>
      </c>
    </row>
    <row r="13" spans="1:21">
      <c r="A13" t="s">
        <v>55</v>
      </c>
      <c r="B13" t="s">
        <v>2</v>
      </c>
      <c r="C13" s="3">
        <v>0</v>
      </c>
      <c r="D13" s="3">
        <v>0</v>
      </c>
      <c r="E13" s="3">
        <v>5</v>
      </c>
      <c r="F13" s="3">
        <v>4</v>
      </c>
      <c r="G13" s="3">
        <v>512</v>
      </c>
      <c r="H13" s="2">
        <v>11745</v>
      </c>
      <c r="I13" s="27">
        <f t="shared" si="0"/>
        <v>0.85905500292568748</v>
      </c>
      <c r="J13" s="2">
        <v>1992</v>
      </c>
      <c r="K13" s="16">
        <f t="shared" si="1"/>
        <v>0.14569923932124049</v>
      </c>
      <c r="L13" s="3">
        <v>12</v>
      </c>
      <c r="M13" s="3">
        <v>316</v>
      </c>
      <c r="N13" s="3">
        <v>19</v>
      </c>
      <c r="O13" s="3">
        <v>406</v>
      </c>
      <c r="P13" s="3">
        <v>1</v>
      </c>
      <c r="Q13" s="3">
        <v>75</v>
      </c>
      <c r="R13" s="3">
        <v>5</v>
      </c>
      <c r="S13" s="2">
        <v>2607</v>
      </c>
      <c r="U13" s="2">
        <v>13672</v>
      </c>
    </row>
    <row r="14" spans="1:21" s="72" customFormat="1">
      <c r="C14" s="86"/>
      <c r="D14" s="86"/>
      <c r="E14" s="86"/>
      <c r="F14" s="86"/>
      <c r="G14" s="86"/>
      <c r="H14" s="74"/>
      <c r="I14" s="103"/>
      <c r="J14" s="74"/>
      <c r="K14" s="96"/>
      <c r="L14" s="86"/>
      <c r="M14" s="86"/>
      <c r="N14" s="86"/>
      <c r="O14" s="86"/>
      <c r="P14" s="86"/>
      <c r="Q14" s="86"/>
      <c r="R14" s="86"/>
      <c r="S14" s="74"/>
      <c r="U14" s="74"/>
    </row>
    <row r="15" spans="1:21">
      <c r="A15" s="1" t="s">
        <v>69</v>
      </c>
      <c r="C15" s="3"/>
      <c r="D15" s="3"/>
      <c r="E15" s="3"/>
      <c r="F15" s="3"/>
      <c r="G15" s="3"/>
      <c r="H15" s="2"/>
      <c r="J15" s="2"/>
      <c r="L15" s="3"/>
      <c r="M15" s="3"/>
      <c r="N15" s="3"/>
      <c r="O15" s="3"/>
      <c r="P15" s="3"/>
      <c r="Q15" s="3"/>
      <c r="R15" s="3"/>
      <c r="S15" s="2"/>
      <c r="U15" s="2"/>
    </row>
    <row r="16" spans="1:21">
      <c r="A16" t="s">
        <v>4</v>
      </c>
      <c r="B16" t="s">
        <v>5</v>
      </c>
      <c r="C16" s="3">
        <v>0</v>
      </c>
      <c r="D16" s="3">
        <v>0</v>
      </c>
      <c r="E16" s="3">
        <v>990</v>
      </c>
      <c r="F16" s="3">
        <v>710</v>
      </c>
      <c r="G16" s="2">
        <v>2747</v>
      </c>
      <c r="H16" s="2">
        <v>39975</v>
      </c>
      <c r="I16" s="27">
        <f t="shared" ref="I16:I30" si="2">H16/U16</f>
        <v>1.0621761658031088</v>
      </c>
      <c r="J16" s="2">
        <v>35587</v>
      </c>
      <c r="K16" s="16">
        <f t="shared" ref="K16:K30" si="3">J16/U16</f>
        <v>0.94558256941676633</v>
      </c>
      <c r="L16" s="3">
        <v>83</v>
      </c>
      <c r="M16" s="2">
        <v>1841</v>
      </c>
      <c r="N16" s="3">
        <v>116</v>
      </c>
      <c r="O16" s="2">
        <v>2843</v>
      </c>
      <c r="P16" s="3">
        <v>7</v>
      </c>
      <c r="Q16" s="3">
        <v>212</v>
      </c>
      <c r="R16" s="3">
        <v>51</v>
      </c>
      <c r="S16" s="2">
        <v>26052</v>
      </c>
      <c r="U16" s="2">
        <v>37635</v>
      </c>
    </row>
    <row r="17" spans="1:21">
      <c r="A17" t="s">
        <v>6</v>
      </c>
      <c r="B17" t="s">
        <v>5</v>
      </c>
      <c r="C17" s="3">
        <v>177</v>
      </c>
      <c r="D17" s="3">
        <v>144</v>
      </c>
      <c r="E17" s="3">
        <v>407</v>
      </c>
      <c r="F17" s="3">
        <v>254</v>
      </c>
      <c r="G17" s="2">
        <v>7748</v>
      </c>
      <c r="H17" s="2">
        <v>72883</v>
      </c>
      <c r="I17" s="27">
        <f t="shared" si="2"/>
        <v>2.6461532875866824</v>
      </c>
      <c r="J17" s="2">
        <v>14683</v>
      </c>
      <c r="K17" s="16">
        <f t="shared" si="3"/>
        <v>0.53309370802018663</v>
      </c>
      <c r="L17" s="3">
        <v>50</v>
      </c>
      <c r="M17" s="2">
        <v>3727</v>
      </c>
      <c r="N17" s="3">
        <v>102</v>
      </c>
      <c r="O17" s="2">
        <v>4690</v>
      </c>
      <c r="P17" s="3">
        <v>4</v>
      </c>
      <c r="Q17" s="3">
        <v>54</v>
      </c>
      <c r="R17" s="3">
        <v>13</v>
      </c>
      <c r="S17" s="2">
        <v>14329</v>
      </c>
      <c r="U17" s="2">
        <v>27543</v>
      </c>
    </row>
    <row r="18" spans="1:21">
      <c r="A18" t="s">
        <v>12</v>
      </c>
      <c r="B18" t="s">
        <v>5</v>
      </c>
      <c r="C18" s="3">
        <v>147</v>
      </c>
      <c r="D18" s="3">
        <v>29</v>
      </c>
      <c r="E18" s="3">
        <v>37</v>
      </c>
      <c r="F18" s="3">
        <v>15</v>
      </c>
      <c r="G18" s="2">
        <v>19787</v>
      </c>
      <c r="H18" s="2">
        <v>67916</v>
      </c>
      <c r="I18" s="27">
        <f t="shared" si="2"/>
        <v>1.7743292316534733</v>
      </c>
      <c r="J18" s="2">
        <v>4448</v>
      </c>
      <c r="K18" s="16">
        <f t="shared" si="3"/>
        <v>0.11620555424928808</v>
      </c>
      <c r="L18" s="3">
        <v>107</v>
      </c>
      <c r="M18" s="2">
        <v>3404</v>
      </c>
      <c r="N18" s="3">
        <v>432</v>
      </c>
      <c r="O18" s="2">
        <v>8394</v>
      </c>
      <c r="P18" s="3">
        <v>31</v>
      </c>
      <c r="Q18" s="2">
        <v>2076</v>
      </c>
      <c r="R18" s="3">
        <v>33</v>
      </c>
      <c r="S18" s="2">
        <v>11800</v>
      </c>
      <c r="U18" s="2">
        <v>38277</v>
      </c>
    </row>
    <row r="19" spans="1:21">
      <c r="A19" t="s">
        <v>15</v>
      </c>
      <c r="B19" t="s">
        <v>5</v>
      </c>
      <c r="C19" s="3">
        <v>61</v>
      </c>
      <c r="D19" s="3">
        <v>234</v>
      </c>
      <c r="E19" s="3">
        <v>115</v>
      </c>
      <c r="F19" s="3">
        <v>580</v>
      </c>
      <c r="G19" s="2">
        <v>57060</v>
      </c>
      <c r="H19" s="2">
        <v>45940</v>
      </c>
      <c r="I19" s="27">
        <f t="shared" si="2"/>
        <v>1.2946315344511765</v>
      </c>
      <c r="J19" s="2">
        <v>11367</v>
      </c>
      <c r="K19" s="16">
        <f t="shared" si="3"/>
        <v>0.32033253487389035</v>
      </c>
      <c r="L19" s="3">
        <v>365</v>
      </c>
      <c r="M19" s="2">
        <v>1224</v>
      </c>
      <c r="N19" s="3">
        <v>469</v>
      </c>
      <c r="O19" s="2">
        <v>1891</v>
      </c>
      <c r="P19" s="3">
        <v>48</v>
      </c>
      <c r="Q19" s="3">
        <v>883</v>
      </c>
      <c r="R19" s="3">
        <v>32</v>
      </c>
      <c r="S19" s="2">
        <v>15952</v>
      </c>
      <c r="U19" s="2">
        <v>35485</v>
      </c>
    </row>
    <row r="20" spans="1:21">
      <c r="A20" t="s">
        <v>16</v>
      </c>
      <c r="B20" t="s">
        <v>2</v>
      </c>
      <c r="C20" s="3">
        <v>0</v>
      </c>
      <c r="D20" s="3">
        <v>0</v>
      </c>
      <c r="E20" s="3">
        <v>90</v>
      </c>
      <c r="F20" s="3">
        <v>70</v>
      </c>
      <c r="G20" s="2">
        <v>8031</v>
      </c>
      <c r="H20" s="2">
        <v>33056</v>
      </c>
      <c r="I20" s="27">
        <f>H20/U20</f>
        <v>1.4324839660253077</v>
      </c>
      <c r="J20" s="2">
        <v>1688</v>
      </c>
      <c r="K20" s="16">
        <f>J20/U20</f>
        <v>7.3149592650372686E-2</v>
      </c>
      <c r="L20" s="3">
        <v>63</v>
      </c>
      <c r="M20" s="2">
        <v>2046</v>
      </c>
      <c r="N20" s="3">
        <v>316</v>
      </c>
      <c r="O20" s="2">
        <v>7847</v>
      </c>
      <c r="P20" s="3">
        <v>17</v>
      </c>
      <c r="Q20" s="3">
        <v>420</v>
      </c>
      <c r="R20" s="3">
        <v>13</v>
      </c>
      <c r="S20" s="2">
        <v>8115</v>
      </c>
      <c r="U20" s="2">
        <v>23076</v>
      </c>
    </row>
    <row r="21" spans="1:21">
      <c r="A21" t="s">
        <v>18</v>
      </c>
      <c r="B21" t="s">
        <v>5</v>
      </c>
      <c r="C21" s="3">
        <v>10</v>
      </c>
      <c r="D21" s="3">
        <v>7</v>
      </c>
      <c r="E21" s="3">
        <v>139</v>
      </c>
      <c r="F21" s="3">
        <v>9</v>
      </c>
      <c r="G21" s="2">
        <v>7178</v>
      </c>
      <c r="H21" s="2">
        <v>30559</v>
      </c>
      <c r="I21" s="27">
        <f t="shared" si="2"/>
        <v>0.87092453260373914</v>
      </c>
      <c r="J21" s="2">
        <v>7250</v>
      </c>
      <c r="K21" s="16">
        <f t="shared" si="3"/>
        <v>0.20662334701322391</v>
      </c>
      <c r="L21" s="3">
        <v>32</v>
      </c>
      <c r="M21" s="3">
        <v>88</v>
      </c>
      <c r="N21" s="3">
        <v>32</v>
      </c>
      <c r="O21" s="3">
        <v>88</v>
      </c>
      <c r="P21" s="3">
        <v>0</v>
      </c>
      <c r="Q21" s="3">
        <v>0</v>
      </c>
      <c r="R21" s="3">
        <v>8</v>
      </c>
      <c r="S21" s="2">
        <v>4663</v>
      </c>
      <c r="U21" s="2">
        <v>35088</v>
      </c>
    </row>
    <row r="22" spans="1:21">
      <c r="A22" t="s">
        <v>19</v>
      </c>
      <c r="B22" t="s">
        <v>5</v>
      </c>
      <c r="C22" s="3">
        <v>754</v>
      </c>
      <c r="D22" s="3">
        <v>388</v>
      </c>
      <c r="E22" s="3">
        <v>579</v>
      </c>
      <c r="F22" s="3">
        <v>473</v>
      </c>
      <c r="G22" s="2">
        <v>39512</v>
      </c>
      <c r="H22" s="2">
        <v>56316</v>
      </c>
      <c r="I22" s="27">
        <f t="shared" si="2"/>
        <v>1.4190037039836723</v>
      </c>
      <c r="J22" s="2">
        <v>27675</v>
      </c>
      <c r="K22" s="16">
        <f t="shared" si="3"/>
        <v>0.6973316199259203</v>
      </c>
      <c r="L22" s="3">
        <v>95</v>
      </c>
      <c r="M22" s="2">
        <v>2066</v>
      </c>
      <c r="N22" s="3">
        <v>145</v>
      </c>
      <c r="O22" s="2">
        <v>4739</v>
      </c>
      <c r="P22" s="3">
        <v>3</v>
      </c>
      <c r="Q22" s="3">
        <v>63</v>
      </c>
      <c r="R22" s="3">
        <v>47</v>
      </c>
      <c r="S22" s="2">
        <v>34304</v>
      </c>
      <c r="U22" s="2">
        <v>39687</v>
      </c>
    </row>
    <row r="23" spans="1:21">
      <c r="A23" t="s">
        <v>25</v>
      </c>
      <c r="B23" t="s">
        <v>5</v>
      </c>
      <c r="C23" s="3">
        <v>48</v>
      </c>
      <c r="D23" s="3">
        <v>33</v>
      </c>
      <c r="E23" s="3">
        <v>256</v>
      </c>
      <c r="F23" s="3">
        <v>240</v>
      </c>
      <c r="G23" s="2">
        <v>11847</v>
      </c>
      <c r="H23" s="2">
        <v>45414</v>
      </c>
      <c r="I23" s="27">
        <f t="shared" si="2"/>
        <v>1.4000246624329491</v>
      </c>
      <c r="J23" s="2">
        <v>5334</v>
      </c>
      <c r="K23" s="16">
        <f t="shared" si="3"/>
        <v>0.16443677168752696</v>
      </c>
      <c r="L23" s="3">
        <v>27</v>
      </c>
      <c r="M23" s="3">
        <v>732</v>
      </c>
      <c r="N23" s="3">
        <v>52</v>
      </c>
      <c r="O23" s="3">
        <v>875</v>
      </c>
      <c r="P23" s="3">
        <v>0</v>
      </c>
      <c r="Q23" s="3">
        <v>0</v>
      </c>
      <c r="R23" s="3">
        <v>11</v>
      </c>
      <c r="S23" s="2">
        <v>10162</v>
      </c>
      <c r="U23" s="2">
        <v>32438</v>
      </c>
    </row>
    <row r="24" spans="1:21">
      <c r="A24" t="s">
        <v>34</v>
      </c>
      <c r="B24" t="s">
        <v>5</v>
      </c>
      <c r="C24" s="3">
        <v>14</v>
      </c>
      <c r="D24" s="3">
        <v>2</v>
      </c>
      <c r="E24" s="3">
        <v>5</v>
      </c>
      <c r="F24" s="3">
        <v>1</v>
      </c>
      <c r="G24" s="2">
        <v>1785</v>
      </c>
      <c r="H24" s="2">
        <v>29180</v>
      </c>
      <c r="I24" s="27">
        <f t="shared" si="2"/>
        <v>0.79520370622700642</v>
      </c>
      <c r="J24" s="2">
        <v>6337</v>
      </c>
      <c r="K24" s="16">
        <f t="shared" si="3"/>
        <v>0.17269382749693418</v>
      </c>
      <c r="L24" s="3">
        <v>38</v>
      </c>
      <c r="M24" s="3">
        <v>283</v>
      </c>
      <c r="N24" s="3">
        <v>180</v>
      </c>
      <c r="O24" s="2">
        <v>2046</v>
      </c>
      <c r="P24" s="3">
        <v>2</v>
      </c>
      <c r="Q24" s="3">
        <v>27</v>
      </c>
      <c r="R24" s="3">
        <v>19</v>
      </c>
      <c r="S24" s="2">
        <v>17097</v>
      </c>
      <c r="U24" s="2">
        <v>36695</v>
      </c>
    </row>
    <row r="25" spans="1:21">
      <c r="A25" t="s">
        <v>38</v>
      </c>
      <c r="B25" t="s">
        <v>5</v>
      </c>
      <c r="C25" s="3">
        <v>0</v>
      </c>
      <c r="D25" s="3">
        <v>0</v>
      </c>
      <c r="E25" s="3">
        <v>177</v>
      </c>
      <c r="F25" s="3">
        <v>166</v>
      </c>
      <c r="G25" s="3">
        <v>312</v>
      </c>
      <c r="H25" s="2">
        <v>50471</v>
      </c>
      <c r="I25" s="27">
        <f t="shared" si="2"/>
        <v>1.6692353485910836</v>
      </c>
      <c r="J25" s="2">
        <v>17385</v>
      </c>
      <c r="K25" s="16">
        <f t="shared" si="3"/>
        <v>0.57497684878952238</v>
      </c>
      <c r="L25" s="3">
        <v>11</v>
      </c>
      <c r="M25" s="3">
        <v>795</v>
      </c>
      <c r="N25" s="3">
        <v>102</v>
      </c>
      <c r="O25" s="2">
        <v>1034</v>
      </c>
      <c r="P25" s="3">
        <v>0</v>
      </c>
      <c r="Q25" s="3">
        <v>0</v>
      </c>
      <c r="R25" s="3">
        <v>19</v>
      </c>
      <c r="S25" s="2">
        <v>25116</v>
      </c>
      <c r="U25" s="2">
        <v>30236</v>
      </c>
    </row>
    <row r="26" spans="1:21">
      <c r="A26" t="s">
        <v>45</v>
      </c>
      <c r="B26" t="s">
        <v>5</v>
      </c>
      <c r="C26" s="3">
        <v>135</v>
      </c>
      <c r="D26" s="3">
        <v>106</v>
      </c>
      <c r="E26" s="3">
        <v>379</v>
      </c>
      <c r="F26" s="3">
        <v>357</v>
      </c>
      <c r="G26" s="2">
        <v>28286</v>
      </c>
      <c r="H26" s="2">
        <v>205011</v>
      </c>
      <c r="I26" s="27">
        <f t="shared" si="2"/>
        <v>5.3183303932759154</v>
      </c>
      <c r="J26" s="2">
        <v>15335</v>
      </c>
      <c r="K26" s="16">
        <f t="shared" si="3"/>
        <v>0.39781571028328316</v>
      </c>
      <c r="L26" s="3">
        <v>176</v>
      </c>
      <c r="M26" s="2">
        <v>18435</v>
      </c>
      <c r="N26" s="3">
        <v>182</v>
      </c>
      <c r="O26" s="2">
        <v>21321</v>
      </c>
      <c r="P26" s="3">
        <v>24</v>
      </c>
      <c r="Q26" s="3">
        <v>756</v>
      </c>
      <c r="R26" s="3">
        <v>20</v>
      </c>
      <c r="S26" s="2">
        <v>14259</v>
      </c>
      <c r="U26" s="2">
        <v>38548</v>
      </c>
    </row>
    <row r="27" spans="1:21">
      <c r="A27" t="s">
        <v>47</v>
      </c>
      <c r="B27" t="s">
        <v>5</v>
      </c>
      <c r="C27" s="3">
        <v>138</v>
      </c>
      <c r="D27" s="3">
        <v>96</v>
      </c>
      <c r="E27" s="3">
        <v>518</v>
      </c>
      <c r="F27" s="3">
        <v>420</v>
      </c>
      <c r="G27" s="2">
        <v>4552</v>
      </c>
      <c r="H27" s="2">
        <v>35655</v>
      </c>
      <c r="I27" s="27">
        <f t="shared" si="2"/>
        <v>1.1514985144038239</v>
      </c>
      <c r="J27" s="2">
        <v>29035</v>
      </c>
      <c r="K27" s="16">
        <f t="shared" si="3"/>
        <v>0.9377018473065496</v>
      </c>
      <c r="L27" s="3">
        <v>156</v>
      </c>
      <c r="M27" s="2">
        <v>2266</v>
      </c>
      <c r="N27" s="3">
        <v>182</v>
      </c>
      <c r="O27" s="2">
        <v>2764</v>
      </c>
      <c r="P27" s="3">
        <v>11</v>
      </c>
      <c r="Q27" s="3">
        <v>220</v>
      </c>
      <c r="R27" s="3">
        <v>34</v>
      </c>
      <c r="S27" s="2">
        <v>13732</v>
      </c>
      <c r="U27" s="2">
        <v>30964</v>
      </c>
    </row>
    <row r="28" spans="1:21">
      <c r="A28" t="s">
        <v>51</v>
      </c>
      <c r="B28" t="s">
        <v>5</v>
      </c>
      <c r="C28" s="3">
        <v>0</v>
      </c>
      <c r="D28" s="3">
        <v>16</v>
      </c>
      <c r="E28" s="3">
        <v>14</v>
      </c>
      <c r="F28" s="3">
        <v>12</v>
      </c>
      <c r="G28" s="2">
        <v>29296</v>
      </c>
      <c r="H28" s="2">
        <v>83858</v>
      </c>
      <c r="I28" s="27">
        <f t="shared" si="2"/>
        <v>3.1165867618091947</v>
      </c>
      <c r="J28" s="2">
        <v>10032</v>
      </c>
      <c r="K28" s="16">
        <f t="shared" si="3"/>
        <v>0.37283978146950608</v>
      </c>
      <c r="L28" s="3">
        <v>52</v>
      </c>
      <c r="M28" s="3">
        <v>638</v>
      </c>
      <c r="N28" s="3">
        <v>111</v>
      </c>
      <c r="O28" s="2">
        <v>2081</v>
      </c>
      <c r="P28" s="3">
        <v>0</v>
      </c>
      <c r="Q28" s="3">
        <v>0</v>
      </c>
      <c r="R28" s="3">
        <v>19</v>
      </c>
      <c r="S28" s="2">
        <v>15198</v>
      </c>
      <c r="U28" s="2">
        <v>26907</v>
      </c>
    </row>
    <row r="29" spans="1:21">
      <c r="A29" t="s">
        <v>54</v>
      </c>
      <c r="B29" t="s">
        <v>5</v>
      </c>
      <c r="C29" s="3">
        <v>452</v>
      </c>
      <c r="D29" s="3">
        <v>311</v>
      </c>
      <c r="E29" s="3">
        <v>583</v>
      </c>
      <c r="F29" s="3">
        <v>430</v>
      </c>
      <c r="G29" s="2">
        <v>5563</v>
      </c>
      <c r="H29" s="2">
        <v>60714</v>
      </c>
      <c r="I29" s="27">
        <f t="shared" si="2"/>
        <v>2.8779863481228669</v>
      </c>
      <c r="J29" s="2">
        <v>14963</v>
      </c>
      <c r="K29" s="16">
        <f t="shared" si="3"/>
        <v>0.70928138035646571</v>
      </c>
      <c r="L29" s="3">
        <v>27</v>
      </c>
      <c r="M29" s="2">
        <v>2045</v>
      </c>
      <c r="N29" s="3">
        <v>84</v>
      </c>
      <c r="O29" s="2">
        <v>4852</v>
      </c>
      <c r="P29" s="3">
        <v>1</v>
      </c>
      <c r="Q29" s="3">
        <v>150</v>
      </c>
      <c r="R29" s="3">
        <v>10</v>
      </c>
      <c r="S29" s="2">
        <v>9172</v>
      </c>
      <c r="U29" s="2">
        <v>21096</v>
      </c>
    </row>
    <row r="30" spans="1:21">
      <c r="A30" t="s">
        <v>56</v>
      </c>
      <c r="B30" t="s">
        <v>5</v>
      </c>
      <c r="C30" s="3">
        <v>176</v>
      </c>
      <c r="D30" s="3">
        <v>126</v>
      </c>
      <c r="E30" s="3">
        <v>166</v>
      </c>
      <c r="F30" s="3">
        <v>95</v>
      </c>
      <c r="G30" s="2">
        <v>4776</v>
      </c>
      <c r="H30" s="2">
        <v>40213</v>
      </c>
      <c r="I30" s="27">
        <f t="shared" si="2"/>
        <v>1.4791260528929269</v>
      </c>
      <c r="J30" s="2">
        <v>5203</v>
      </c>
      <c r="K30" s="16">
        <f t="shared" si="3"/>
        <v>0.1913782322433516</v>
      </c>
      <c r="L30" s="3">
        <v>12</v>
      </c>
      <c r="M30" s="3">
        <v>475</v>
      </c>
      <c r="N30" s="3">
        <v>158</v>
      </c>
      <c r="O30" s="2">
        <v>4578</v>
      </c>
      <c r="P30" s="3">
        <v>5</v>
      </c>
      <c r="Q30" s="3">
        <v>500</v>
      </c>
      <c r="R30" s="3">
        <v>18</v>
      </c>
      <c r="S30" s="2">
        <v>24428</v>
      </c>
      <c r="U30" s="2">
        <v>27187</v>
      </c>
    </row>
    <row r="31" spans="1:21" s="72" customFormat="1">
      <c r="C31" s="86"/>
      <c r="D31" s="86"/>
      <c r="E31" s="86"/>
      <c r="F31" s="86"/>
      <c r="G31" s="74"/>
      <c r="H31" s="74"/>
      <c r="I31" s="103"/>
      <c r="J31" s="74"/>
      <c r="K31" s="96"/>
      <c r="L31" s="86"/>
      <c r="M31" s="86"/>
      <c r="N31" s="86"/>
      <c r="O31" s="74"/>
      <c r="P31" s="86"/>
      <c r="Q31" s="86"/>
      <c r="R31" s="86"/>
      <c r="S31" s="74"/>
      <c r="U31" s="74"/>
    </row>
    <row r="32" spans="1:21">
      <c r="A32" s="1" t="s">
        <v>70</v>
      </c>
      <c r="C32" s="3"/>
      <c r="D32" s="3"/>
      <c r="E32" s="3"/>
      <c r="F32" s="3"/>
      <c r="G32" s="2"/>
      <c r="H32" s="2"/>
      <c r="J32" s="2"/>
      <c r="L32" s="3"/>
      <c r="M32" s="3"/>
      <c r="N32" s="3"/>
      <c r="O32" s="2"/>
      <c r="P32" s="3"/>
      <c r="Q32" s="3"/>
      <c r="R32" s="3"/>
      <c r="S32" s="2"/>
      <c r="U32" s="2"/>
    </row>
    <row r="33" spans="1:21">
      <c r="A33" t="s">
        <v>10</v>
      </c>
      <c r="B33" t="s">
        <v>11</v>
      </c>
      <c r="C33" s="3">
        <v>4</v>
      </c>
      <c r="D33" s="3">
        <v>4</v>
      </c>
      <c r="E33" s="2">
        <v>1534</v>
      </c>
      <c r="F33" s="2">
        <v>1084</v>
      </c>
      <c r="G33" s="2">
        <v>10460</v>
      </c>
      <c r="H33" s="2">
        <v>231940</v>
      </c>
      <c r="I33" s="27">
        <f t="shared" ref="I33:I40" si="4">H33/U33</f>
        <v>3.8906968161841178</v>
      </c>
      <c r="J33" s="2">
        <v>50464</v>
      </c>
      <c r="K33" s="16">
        <f t="shared" ref="K33:K40" si="5">J33/U33</f>
        <v>0.84651256416278053</v>
      </c>
      <c r="L33" s="3">
        <v>162</v>
      </c>
      <c r="M33" s="2">
        <v>9176</v>
      </c>
      <c r="N33" s="3">
        <v>185</v>
      </c>
      <c r="O33" s="2">
        <v>10109</v>
      </c>
      <c r="P33" s="3">
        <v>154</v>
      </c>
      <c r="Q33" s="2">
        <v>5668</v>
      </c>
      <c r="R33" s="3">
        <v>31</v>
      </c>
      <c r="S33" s="2">
        <v>55571</v>
      </c>
      <c r="U33" s="2">
        <v>59614</v>
      </c>
    </row>
    <row r="34" spans="1:21">
      <c r="A34" t="s">
        <v>26</v>
      </c>
      <c r="B34" t="s">
        <v>11</v>
      </c>
      <c r="C34" s="3">
        <v>388</v>
      </c>
      <c r="D34" s="3">
        <v>213</v>
      </c>
      <c r="E34" s="3">
        <v>835</v>
      </c>
      <c r="F34" s="3">
        <v>645</v>
      </c>
      <c r="G34" s="2">
        <v>14609</v>
      </c>
      <c r="H34" s="2">
        <v>117535</v>
      </c>
      <c r="I34" s="27">
        <f t="shared" si="4"/>
        <v>2.4641494402281019</v>
      </c>
      <c r="J34" s="2">
        <v>13652</v>
      </c>
      <c r="K34" s="16">
        <f t="shared" si="5"/>
        <v>0.28621745146547023</v>
      </c>
      <c r="L34" s="3">
        <v>221</v>
      </c>
      <c r="M34" s="2">
        <v>5220</v>
      </c>
      <c r="N34" s="3">
        <v>284</v>
      </c>
      <c r="O34" s="2">
        <v>6035</v>
      </c>
      <c r="P34" s="3">
        <v>14</v>
      </c>
      <c r="Q34" s="3">
        <v>846</v>
      </c>
      <c r="R34" s="3">
        <v>26</v>
      </c>
      <c r="S34" s="2">
        <v>14483</v>
      </c>
      <c r="U34" s="2">
        <v>47698</v>
      </c>
    </row>
    <row r="35" spans="1:21">
      <c r="A35" t="s">
        <v>30</v>
      </c>
      <c r="B35" t="s">
        <v>11</v>
      </c>
      <c r="C35" s="2">
        <v>2062</v>
      </c>
      <c r="D35" s="2">
        <v>2988</v>
      </c>
      <c r="E35" s="2">
        <v>3341</v>
      </c>
      <c r="F35" s="3">
        <v>950</v>
      </c>
      <c r="G35" s="2">
        <v>6266</v>
      </c>
      <c r="H35" s="2">
        <v>122824</v>
      </c>
      <c r="I35" s="27">
        <f t="shared" si="4"/>
        <v>2.1861806272471611</v>
      </c>
      <c r="J35" s="2">
        <v>11386</v>
      </c>
      <c r="K35" s="16">
        <f t="shared" si="5"/>
        <v>0.20266277455412765</v>
      </c>
      <c r="L35" s="3">
        <v>188</v>
      </c>
      <c r="M35" s="2">
        <v>4220</v>
      </c>
      <c r="N35" s="3">
        <v>504</v>
      </c>
      <c r="O35" s="2">
        <v>4636</v>
      </c>
      <c r="P35" s="3">
        <v>33</v>
      </c>
      <c r="Q35" s="2">
        <v>3431</v>
      </c>
      <c r="R35" s="3">
        <v>28</v>
      </c>
      <c r="S35" s="2">
        <v>23607</v>
      </c>
      <c r="U35" s="2">
        <v>56182</v>
      </c>
    </row>
    <row r="36" spans="1:21">
      <c r="A36" t="s">
        <v>37</v>
      </c>
      <c r="B36" t="s">
        <v>11</v>
      </c>
      <c r="C36" s="3">
        <v>177</v>
      </c>
      <c r="D36" s="3">
        <v>137</v>
      </c>
      <c r="E36" s="3">
        <v>187</v>
      </c>
      <c r="F36" s="3">
        <v>135</v>
      </c>
      <c r="G36" s="2">
        <v>34852</v>
      </c>
      <c r="H36" s="2">
        <v>61053</v>
      </c>
      <c r="I36" s="27">
        <f t="shared" si="4"/>
        <v>1.4544739851343624</v>
      </c>
      <c r="J36" s="2">
        <v>21541</v>
      </c>
      <c r="K36" s="16">
        <f t="shared" si="5"/>
        <v>0.51317419477796833</v>
      </c>
      <c r="L36" s="3">
        <v>60</v>
      </c>
      <c r="M36" s="2">
        <v>2287</v>
      </c>
      <c r="N36" s="3">
        <v>70</v>
      </c>
      <c r="O36" s="2">
        <v>2401</v>
      </c>
      <c r="P36" s="3">
        <v>47</v>
      </c>
      <c r="Q36" s="2">
        <v>3406</v>
      </c>
      <c r="R36" s="3">
        <v>11</v>
      </c>
      <c r="S36" s="2">
        <v>18791</v>
      </c>
      <c r="U36" s="2">
        <v>41976</v>
      </c>
    </row>
    <row r="37" spans="1:21">
      <c r="A37" t="s">
        <v>41</v>
      </c>
      <c r="B37" t="s">
        <v>11</v>
      </c>
      <c r="C37" s="3">
        <v>494</v>
      </c>
      <c r="D37" s="3">
        <v>369</v>
      </c>
      <c r="E37" s="3">
        <v>148</v>
      </c>
      <c r="F37" s="3">
        <v>112</v>
      </c>
      <c r="G37" s="2">
        <v>85211</v>
      </c>
      <c r="H37" s="2">
        <v>151571</v>
      </c>
      <c r="I37" s="27">
        <f t="shared" si="4"/>
        <v>2.655832209002821</v>
      </c>
      <c r="J37" s="2">
        <v>32243</v>
      </c>
      <c r="K37" s="16">
        <f t="shared" si="5"/>
        <v>0.56496294089817944</v>
      </c>
      <c r="L37" s="3">
        <v>110</v>
      </c>
      <c r="M37" s="2">
        <v>2693</v>
      </c>
      <c r="N37" s="3">
        <v>426</v>
      </c>
      <c r="O37" s="2">
        <v>10946</v>
      </c>
      <c r="P37" s="3">
        <v>27</v>
      </c>
      <c r="Q37" s="3">
        <v>483</v>
      </c>
      <c r="R37" s="3">
        <v>11</v>
      </c>
      <c r="S37" s="2">
        <v>11773</v>
      </c>
      <c r="U37" s="2">
        <v>57071</v>
      </c>
    </row>
    <row r="38" spans="1:21">
      <c r="A38" t="s">
        <v>46</v>
      </c>
      <c r="B38" t="s">
        <v>11</v>
      </c>
      <c r="C38" s="2">
        <v>1408</v>
      </c>
      <c r="D38" s="2">
        <v>1291</v>
      </c>
      <c r="E38" s="3">
        <v>761</v>
      </c>
      <c r="F38" s="3">
        <v>755</v>
      </c>
      <c r="G38" s="2">
        <v>32556</v>
      </c>
      <c r="H38" s="2">
        <v>452025</v>
      </c>
      <c r="I38" s="27">
        <f t="shared" si="4"/>
        <v>10.297166157911523</v>
      </c>
      <c r="J38" s="2">
        <v>98064</v>
      </c>
      <c r="K38" s="16">
        <f t="shared" si="5"/>
        <v>2.233905872704907</v>
      </c>
      <c r="L38" s="3">
        <v>101</v>
      </c>
      <c r="M38" s="2">
        <v>6820</v>
      </c>
      <c r="N38" s="3">
        <v>256</v>
      </c>
      <c r="O38" s="2">
        <v>8200</v>
      </c>
      <c r="P38" s="3">
        <v>3</v>
      </c>
      <c r="Q38" s="3">
        <v>280</v>
      </c>
      <c r="R38" s="3">
        <v>23</v>
      </c>
      <c r="S38" s="2">
        <v>16333</v>
      </c>
      <c r="U38" s="2">
        <v>43898</v>
      </c>
    </row>
    <row r="39" spans="1:21">
      <c r="A39" t="s">
        <v>52</v>
      </c>
      <c r="B39" t="s">
        <v>11</v>
      </c>
      <c r="C39" s="3">
        <v>963</v>
      </c>
      <c r="D39" s="3">
        <v>780</v>
      </c>
      <c r="E39" s="3">
        <v>232</v>
      </c>
      <c r="F39" s="3">
        <v>228</v>
      </c>
      <c r="G39" s="2">
        <v>10870</v>
      </c>
      <c r="H39" s="2">
        <v>138690</v>
      </c>
      <c r="I39" s="27">
        <f t="shared" si="4"/>
        <v>2.8381696885359964</v>
      </c>
      <c r="J39" s="2">
        <v>31214</v>
      </c>
      <c r="K39" s="16">
        <f t="shared" si="5"/>
        <v>0.63876724102648053</v>
      </c>
      <c r="L39" s="3">
        <v>174</v>
      </c>
      <c r="M39" s="2">
        <v>5097</v>
      </c>
      <c r="N39" s="3">
        <v>191</v>
      </c>
      <c r="O39" s="2">
        <v>5307</v>
      </c>
      <c r="P39" s="3">
        <v>0</v>
      </c>
      <c r="Q39" s="3">
        <v>0</v>
      </c>
      <c r="R39" s="3">
        <v>11</v>
      </c>
      <c r="S39" s="2">
        <v>17278</v>
      </c>
      <c r="U39" s="2">
        <v>48866</v>
      </c>
    </row>
    <row r="40" spans="1:21">
      <c r="A40" t="s">
        <v>53</v>
      </c>
      <c r="B40" t="s">
        <v>11</v>
      </c>
      <c r="C40" s="3">
        <v>2</v>
      </c>
      <c r="D40" s="3">
        <v>0</v>
      </c>
      <c r="E40" s="2">
        <v>1202</v>
      </c>
      <c r="F40" s="2">
        <v>1016</v>
      </c>
      <c r="G40" s="2">
        <v>16974</v>
      </c>
      <c r="H40" s="2">
        <v>115196</v>
      </c>
      <c r="I40" s="27">
        <f t="shared" si="4"/>
        <v>2.0702321903529581</v>
      </c>
      <c r="J40" s="2">
        <v>15244</v>
      </c>
      <c r="K40" s="16">
        <f t="shared" si="5"/>
        <v>0.27395586226727048</v>
      </c>
      <c r="L40" s="3">
        <v>88</v>
      </c>
      <c r="M40" s="2">
        <v>1502</v>
      </c>
      <c r="N40" s="3">
        <v>88</v>
      </c>
      <c r="O40" s="2">
        <v>1502</v>
      </c>
      <c r="P40" s="3">
        <v>8</v>
      </c>
      <c r="Q40" s="3">
        <v>224</v>
      </c>
      <c r="R40" s="3">
        <v>38</v>
      </c>
      <c r="S40" s="2">
        <v>31689</v>
      </c>
      <c r="U40" s="2">
        <v>55644</v>
      </c>
    </row>
    <row r="41" spans="1:21" s="72" customFormat="1">
      <c r="C41" s="86"/>
      <c r="D41" s="86"/>
      <c r="E41" s="74"/>
      <c r="F41" s="74"/>
      <c r="G41" s="74"/>
      <c r="H41" s="74"/>
      <c r="I41" s="103"/>
      <c r="J41" s="74"/>
      <c r="K41" s="96"/>
      <c r="L41" s="86"/>
      <c r="M41" s="74"/>
      <c r="N41" s="86"/>
      <c r="O41" s="74"/>
      <c r="P41" s="86"/>
      <c r="Q41" s="86"/>
      <c r="R41" s="86"/>
      <c r="S41" s="74"/>
      <c r="U41" s="74"/>
    </row>
    <row r="42" spans="1:21">
      <c r="A42" s="1" t="s">
        <v>71</v>
      </c>
      <c r="C42" s="3"/>
      <c r="D42" s="3"/>
      <c r="E42" s="2"/>
      <c r="F42" s="2"/>
      <c r="G42" s="2"/>
      <c r="H42" s="2"/>
      <c r="J42" s="2"/>
      <c r="L42" s="3"/>
      <c r="M42" s="2"/>
      <c r="N42" s="3"/>
      <c r="O42" s="2"/>
      <c r="P42" s="3"/>
      <c r="Q42" s="3"/>
      <c r="R42" s="3"/>
      <c r="S42" s="2"/>
      <c r="U42" s="2"/>
    </row>
    <row r="43" spans="1:21">
      <c r="A43" t="s">
        <v>13</v>
      </c>
      <c r="B43" t="s">
        <v>14</v>
      </c>
      <c r="C43" s="3">
        <v>612</v>
      </c>
      <c r="D43" s="3">
        <v>417</v>
      </c>
      <c r="E43" s="3">
        <v>442</v>
      </c>
      <c r="F43" s="3">
        <v>363</v>
      </c>
      <c r="G43" s="2">
        <v>36051</v>
      </c>
      <c r="H43" s="2">
        <v>155882</v>
      </c>
      <c r="I43" s="27">
        <f t="shared" ref="I43:I49" si="6">H43/U43</f>
        <v>2.4970285293222485</v>
      </c>
      <c r="J43" s="2">
        <v>27221</v>
      </c>
      <c r="K43" s="16">
        <f t="shared" ref="K43:K49" si="7">J43/U43</f>
        <v>0.4360453009114646</v>
      </c>
      <c r="L43" s="3">
        <v>211</v>
      </c>
      <c r="M43" s="2">
        <v>6703</v>
      </c>
      <c r="N43" s="3">
        <v>355</v>
      </c>
      <c r="O43" s="2">
        <v>7063</v>
      </c>
      <c r="P43" s="3">
        <v>96</v>
      </c>
      <c r="Q43" s="2">
        <v>2693</v>
      </c>
      <c r="R43" s="3">
        <v>59</v>
      </c>
      <c r="S43" s="2">
        <v>41225</v>
      </c>
      <c r="U43" s="2">
        <v>62427</v>
      </c>
    </row>
    <row r="44" spans="1:21">
      <c r="A44" t="s">
        <v>27</v>
      </c>
      <c r="B44" t="s">
        <v>14</v>
      </c>
      <c r="C44" s="3">
        <v>7</v>
      </c>
      <c r="D44" s="3">
        <v>2</v>
      </c>
      <c r="E44" s="3">
        <v>430</v>
      </c>
      <c r="F44" s="3">
        <v>329</v>
      </c>
      <c r="G44" s="2">
        <v>5699</v>
      </c>
      <c r="H44" s="2">
        <v>87913</v>
      </c>
      <c r="I44" s="27">
        <f t="shared" si="6"/>
        <v>1.3167922352201069</v>
      </c>
      <c r="J44" s="2">
        <v>32852</v>
      </c>
      <c r="K44" s="16">
        <f t="shared" si="7"/>
        <v>0.49206896035229092</v>
      </c>
      <c r="L44" s="3">
        <v>110</v>
      </c>
      <c r="M44" s="2">
        <v>2865</v>
      </c>
      <c r="N44" s="3">
        <v>119</v>
      </c>
      <c r="O44" s="2">
        <v>2925</v>
      </c>
      <c r="P44" s="3">
        <v>77</v>
      </c>
      <c r="Q44" s="2">
        <v>2491</v>
      </c>
      <c r="R44" s="3">
        <v>12</v>
      </c>
      <c r="S44" s="2">
        <v>5421</v>
      </c>
      <c r="U44" s="2">
        <v>66763</v>
      </c>
    </row>
    <row r="45" spans="1:21">
      <c r="A45" t="s">
        <v>35</v>
      </c>
      <c r="B45" t="s">
        <v>14</v>
      </c>
      <c r="C45" s="3">
        <v>396</v>
      </c>
      <c r="D45" s="3">
        <v>263</v>
      </c>
      <c r="E45" s="3">
        <v>930</v>
      </c>
      <c r="F45" s="3">
        <v>695</v>
      </c>
      <c r="G45" s="2">
        <v>38324</v>
      </c>
      <c r="H45" s="2">
        <v>258411</v>
      </c>
      <c r="I45" s="27">
        <f t="shared" si="6"/>
        <v>3.3516342412451361</v>
      </c>
      <c r="J45" s="2">
        <v>66212</v>
      </c>
      <c r="K45" s="16">
        <f t="shared" si="7"/>
        <v>0.85878080415045399</v>
      </c>
      <c r="L45" s="3">
        <v>90</v>
      </c>
      <c r="M45" s="2">
        <v>2726</v>
      </c>
      <c r="N45" s="3">
        <v>125</v>
      </c>
      <c r="O45" s="2">
        <v>4500</v>
      </c>
      <c r="P45" s="3">
        <v>6</v>
      </c>
      <c r="Q45" s="3">
        <v>989</v>
      </c>
      <c r="R45" s="3">
        <v>13</v>
      </c>
      <c r="S45" s="2">
        <v>28784</v>
      </c>
      <c r="U45" s="2">
        <v>77100</v>
      </c>
    </row>
    <row r="46" spans="1:21">
      <c r="A46" t="s">
        <v>42</v>
      </c>
      <c r="B46" t="s">
        <v>14</v>
      </c>
      <c r="C46" s="3">
        <v>95</v>
      </c>
      <c r="D46" s="3">
        <v>84</v>
      </c>
      <c r="E46" s="2">
        <v>1631</v>
      </c>
      <c r="F46" s="2">
        <v>1313</v>
      </c>
      <c r="G46" s="2">
        <v>14242</v>
      </c>
      <c r="H46" s="2">
        <v>164539</v>
      </c>
      <c r="I46" s="27">
        <f t="shared" si="6"/>
        <v>2.4019240033283213</v>
      </c>
      <c r="J46" s="2">
        <v>23499</v>
      </c>
      <c r="K46" s="16">
        <f t="shared" si="7"/>
        <v>0.3430360714129308</v>
      </c>
      <c r="L46" s="3">
        <v>108</v>
      </c>
      <c r="M46" s="2">
        <v>3617</v>
      </c>
      <c r="N46" s="3">
        <v>204</v>
      </c>
      <c r="O46" s="2">
        <v>5168</v>
      </c>
      <c r="P46" s="3">
        <v>68</v>
      </c>
      <c r="Q46" s="2">
        <v>3414</v>
      </c>
      <c r="R46" s="3">
        <v>58</v>
      </c>
      <c r="S46" s="2">
        <v>54277</v>
      </c>
      <c r="U46" s="2">
        <v>68503</v>
      </c>
    </row>
    <row r="47" spans="1:21">
      <c r="A47" t="s">
        <v>43</v>
      </c>
      <c r="B47" t="s">
        <v>14</v>
      </c>
      <c r="C47" s="3">
        <v>250</v>
      </c>
      <c r="D47" s="3">
        <v>161</v>
      </c>
      <c r="E47" s="3">
        <v>282</v>
      </c>
      <c r="F47" s="3">
        <v>191</v>
      </c>
      <c r="G47" s="2">
        <v>35997</v>
      </c>
      <c r="H47" s="2">
        <v>58683</v>
      </c>
      <c r="I47" s="27">
        <f t="shared" si="6"/>
        <v>0.95522023635120612</v>
      </c>
      <c r="J47" s="2">
        <v>18615</v>
      </c>
      <c r="K47" s="16">
        <f t="shared" si="7"/>
        <v>0.303008106260377</v>
      </c>
      <c r="L47" s="3">
        <v>150</v>
      </c>
      <c r="M47" s="2">
        <v>5312</v>
      </c>
      <c r="N47" s="3">
        <v>370</v>
      </c>
      <c r="O47" s="2">
        <v>7277</v>
      </c>
      <c r="P47" s="3">
        <v>232</v>
      </c>
      <c r="Q47" s="3">
        <v>727</v>
      </c>
      <c r="R47" s="3">
        <v>38</v>
      </c>
      <c r="S47" s="2">
        <v>12059</v>
      </c>
      <c r="U47" s="2">
        <v>61434</v>
      </c>
    </row>
    <row r="48" spans="1:21">
      <c r="A48" t="s">
        <v>49</v>
      </c>
      <c r="B48" t="s">
        <v>14</v>
      </c>
      <c r="C48" s="2">
        <v>1136</v>
      </c>
      <c r="D48" s="3">
        <v>451</v>
      </c>
      <c r="E48" s="3">
        <v>436</v>
      </c>
      <c r="F48" s="3">
        <v>368</v>
      </c>
      <c r="G48" s="2">
        <v>40056</v>
      </c>
      <c r="H48" s="2">
        <v>231021</v>
      </c>
      <c r="I48" s="27">
        <f t="shared" si="6"/>
        <v>2.9526846538259992</v>
      </c>
      <c r="J48" s="2">
        <v>42922</v>
      </c>
      <c r="K48" s="16">
        <f t="shared" si="7"/>
        <v>0.54858705793637608</v>
      </c>
      <c r="L48" s="3">
        <v>142</v>
      </c>
      <c r="M48" s="2">
        <v>3475</v>
      </c>
      <c r="N48" s="3">
        <v>203</v>
      </c>
      <c r="O48" s="2">
        <v>4656</v>
      </c>
      <c r="P48" s="3">
        <v>18</v>
      </c>
      <c r="Q48" s="3">
        <v>585</v>
      </c>
      <c r="R48" s="3">
        <v>36</v>
      </c>
      <c r="S48" s="2">
        <v>58275</v>
      </c>
      <c r="U48" s="2">
        <v>78241</v>
      </c>
    </row>
    <row r="49" spans="1:21">
      <c r="A49" t="s">
        <v>50</v>
      </c>
      <c r="B49" t="s">
        <v>14</v>
      </c>
      <c r="C49" s="3">
        <v>505</v>
      </c>
      <c r="D49" s="3">
        <v>288</v>
      </c>
      <c r="E49" s="3">
        <v>723</v>
      </c>
      <c r="F49" s="3">
        <v>160</v>
      </c>
      <c r="G49" s="2">
        <v>28278</v>
      </c>
      <c r="H49" s="2">
        <v>158234</v>
      </c>
      <c r="I49" s="27">
        <f t="shared" si="6"/>
        <v>2.0579804390802208</v>
      </c>
      <c r="J49" s="2">
        <v>30717</v>
      </c>
      <c r="K49" s="16">
        <f t="shared" si="7"/>
        <v>0.39950317344709185</v>
      </c>
      <c r="L49" s="3">
        <v>426</v>
      </c>
      <c r="M49" s="2">
        <v>14060</v>
      </c>
      <c r="N49" s="3">
        <v>726</v>
      </c>
      <c r="O49" s="2">
        <v>19229</v>
      </c>
      <c r="P49" s="3">
        <v>320</v>
      </c>
      <c r="Q49" s="2">
        <v>6827</v>
      </c>
      <c r="R49" s="3">
        <v>75</v>
      </c>
      <c r="S49" s="2">
        <v>42778</v>
      </c>
      <c r="U49" s="2">
        <v>76888</v>
      </c>
    </row>
    <row r="50" spans="1:21" s="72" customFormat="1">
      <c r="C50" s="86"/>
      <c r="D50" s="86"/>
      <c r="E50" s="86"/>
      <c r="F50" s="86"/>
      <c r="G50" s="74"/>
      <c r="H50" s="74"/>
      <c r="I50" s="103"/>
      <c r="J50" s="74"/>
      <c r="K50" s="96"/>
      <c r="L50" s="86"/>
      <c r="M50" s="74"/>
      <c r="N50" s="86"/>
      <c r="O50" s="74"/>
      <c r="P50" s="86"/>
      <c r="Q50" s="74"/>
      <c r="R50" s="86"/>
      <c r="S50" s="74"/>
      <c r="U50" s="74"/>
    </row>
    <row r="51" spans="1:21">
      <c r="A51" s="1" t="s">
        <v>72</v>
      </c>
    </row>
    <row r="52" spans="1:21">
      <c r="A52" t="s">
        <v>28</v>
      </c>
      <c r="B52" t="s">
        <v>29</v>
      </c>
      <c r="C52" s="3">
        <v>997</v>
      </c>
      <c r="D52" s="3">
        <v>179</v>
      </c>
      <c r="E52" s="2">
        <v>1422</v>
      </c>
      <c r="F52" s="2">
        <v>1272</v>
      </c>
      <c r="G52" s="2">
        <v>14801</v>
      </c>
      <c r="H52" s="2">
        <v>262449</v>
      </c>
      <c r="I52" s="27">
        <f>H52/U52</f>
        <v>2.5386088621920431</v>
      </c>
      <c r="J52" s="2">
        <v>41516</v>
      </c>
      <c r="K52" s="16">
        <f>J52/U52</f>
        <v>0.40157472698606156</v>
      </c>
      <c r="L52" s="3">
        <v>145</v>
      </c>
      <c r="M52" s="2">
        <v>7448</v>
      </c>
      <c r="N52" s="3">
        <v>252</v>
      </c>
      <c r="O52" s="2">
        <v>10711</v>
      </c>
      <c r="P52" s="3">
        <v>7</v>
      </c>
      <c r="Q52" s="3">
        <v>194</v>
      </c>
      <c r="R52" s="3">
        <v>57</v>
      </c>
      <c r="S52" s="2">
        <v>56315</v>
      </c>
      <c r="U52" s="2">
        <v>103383</v>
      </c>
    </row>
    <row r="53" spans="1:21">
      <c r="A53" t="s">
        <v>32</v>
      </c>
      <c r="B53" t="s">
        <v>29</v>
      </c>
      <c r="C53" s="3">
        <v>627</v>
      </c>
      <c r="D53" s="3">
        <v>406</v>
      </c>
      <c r="E53" s="3">
        <v>303</v>
      </c>
      <c r="F53" s="3">
        <v>192</v>
      </c>
      <c r="G53" s="2">
        <v>20681</v>
      </c>
      <c r="H53" s="2">
        <v>274310</v>
      </c>
      <c r="I53" s="27">
        <f>H53/U53</f>
        <v>3.0687907637575935</v>
      </c>
      <c r="J53" s="2">
        <v>61687</v>
      </c>
      <c r="K53" s="16">
        <f>J53/U53</f>
        <v>0.69011153747189191</v>
      </c>
      <c r="L53" s="3">
        <v>365</v>
      </c>
      <c r="M53" s="2">
        <v>8980</v>
      </c>
      <c r="N53" s="3">
        <v>506</v>
      </c>
      <c r="O53" s="2">
        <v>12821</v>
      </c>
      <c r="P53" s="3">
        <v>153</v>
      </c>
      <c r="Q53" s="2">
        <v>3822</v>
      </c>
      <c r="R53" s="3">
        <v>54</v>
      </c>
      <c r="S53" s="2">
        <v>58680</v>
      </c>
      <c r="U53" s="2">
        <v>89387</v>
      </c>
    </row>
    <row r="54" spans="1:21">
      <c r="A54" t="s">
        <v>36</v>
      </c>
      <c r="B54" t="s">
        <v>29</v>
      </c>
      <c r="C54" s="3">
        <v>0</v>
      </c>
      <c r="D54" s="3">
        <v>0</v>
      </c>
      <c r="E54" s="2">
        <v>1043</v>
      </c>
      <c r="F54" s="3">
        <v>893</v>
      </c>
      <c r="G54" s="2">
        <v>25160</v>
      </c>
      <c r="H54" s="2">
        <v>231610</v>
      </c>
      <c r="I54" s="27">
        <f>H54/U54</f>
        <v>2.4617101557102621</v>
      </c>
      <c r="J54" s="2">
        <v>21129</v>
      </c>
      <c r="K54" s="16">
        <f>J54/U54</f>
        <v>0.22457352394111707</v>
      </c>
      <c r="L54" s="3">
        <v>672</v>
      </c>
      <c r="M54" s="2">
        <v>30204</v>
      </c>
      <c r="N54" s="2">
        <v>1570</v>
      </c>
      <c r="O54" s="2">
        <v>37931</v>
      </c>
      <c r="P54" s="3">
        <v>254</v>
      </c>
      <c r="Q54" s="2">
        <v>16140</v>
      </c>
      <c r="R54" s="3">
        <v>133</v>
      </c>
      <c r="S54" s="2">
        <v>52813</v>
      </c>
      <c r="U54" s="2">
        <v>94085</v>
      </c>
    </row>
    <row r="55" spans="1:21">
      <c r="A55" t="s">
        <v>39</v>
      </c>
      <c r="B55" t="s">
        <v>29</v>
      </c>
      <c r="C55" s="3">
        <v>587</v>
      </c>
      <c r="D55" s="3">
        <v>473</v>
      </c>
      <c r="E55" s="2">
        <v>1796</v>
      </c>
      <c r="F55" s="2">
        <v>1560</v>
      </c>
      <c r="G55" s="2">
        <v>32433</v>
      </c>
      <c r="H55" s="2">
        <v>142778</v>
      </c>
      <c r="I55" s="27">
        <f>H55/U55</f>
        <v>1.4108498023715415</v>
      </c>
      <c r="J55" s="2">
        <v>42676</v>
      </c>
      <c r="K55" s="16">
        <f>J55/U55</f>
        <v>0.42169960474308299</v>
      </c>
      <c r="L55" s="3">
        <v>396</v>
      </c>
      <c r="M55" s="2">
        <v>7573</v>
      </c>
      <c r="N55" s="2">
        <v>1267</v>
      </c>
      <c r="O55" s="2">
        <v>18561</v>
      </c>
      <c r="P55" s="3">
        <v>6</v>
      </c>
      <c r="Q55" s="3">
        <v>59</v>
      </c>
      <c r="R55" s="3">
        <v>43</v>
      </c>
      <c r="S55" s="2">
        <v>62652</v>
      </c>
      <c r="U55" s="2">
        <v>101200</v>
      </c>
    </row>
    <row r="56" spans="1:21" s="72" customFormat="1">
      <c r="C56" s="86"/>
      <c r="D56" s="86"/>
      <c r="E56" s="74"/>
      <c r="F56" s="74"/>
      <c r="G56" s="74"/>
      <c r="H56" s="74"/>
      <c r="I56" s="103"/>
      <c r="J56" s="74"/>
      <c r="K56" s="96"/>
      <c r="L56" s="86"/>
      <c r="M56" s="74"/>
      <c r="N56" s="74"/>
      <c r="O56" s="74"/>
      <c r="P56" s="86"/>
      <c r="Q56" s="86"/>
      <c r="R56" s="86"/>
      <c r="S56" s="74"/>
      <c r="U56" s="74"/>
    </row>
    <row r="57" spans="1:21">
      <c r="A57" s="1" t="s">
        <v>73</v>
      </c>
      <c r="C57" s="3"/>
      <c r="D57" s="3"/>
      <c r="E57" s="2"/>
      <c r="F57" s="2"/>
      <c r="G57" s="2"/>
      <c r="H57" s="2"/>
      <c r="J57" s="2"/>
      <c r="L57" s="3"/>
      <c r="M57" s="2"/>
      <c r="N57" s="2"/>
      <c r="O57" s="2"/>
      <c r="P57" s="3"/>
      <c r="Q57" s="3"/>
      <c r="R57" s="3"/>
      <c r="S57" s="2"/>
      <c r="U57" s="2"/>
    </row>
    <row r="58" spans="1:21">
      <c r="A58" t="s">
        <v>8</v>
      </c>
      <c r="B58" t="s">
        <v>9</v>
      </c>
      <c r="C58" s="3">
        <v>949</v>
      </c>
      <c r="D58" s="3">
        <v>664</v>
      </c>
      <c r="E58" s="3">
        <v>221</v>
      </c>
      <c r="F58" s="3">
        <v>143</v>
      </c>
      <c r="G58" s="2">
        <v>132703</v>
      </c>
      <c r="H58" s="2">
        <v>662346</v>
      </c>
      <c r="I58" s="27">
        <f>H58/U58</f>
        <v>3.1377421952721587</v>
      </c>
      <c r="J58" s="2">
        <v>103897</v>
      </c>
      <c r="K58" s="16">
        <f>J58/U58</f>
        <v>0.49219290350087641</v>
      </c>
      <c r="L58" s="2">
        <v>2035</v>
      </c>
      <c r="M58" s="2">
        <v>54387</v>
      </c>
      <c r="N58" s="2">
        <v>2889</v>
      </c>
      <c r="O58" s="2">
        <v>102428</v>
      </c>
      <c r="P58" s="3">
        <v>618</v>
      </c>
      <c r="Q58" s="2">
        <v>26125</v>
      </c>
      <c r="R58" s="3">
        <v>165</v>
      </c>
      <c r="S58" s="2">
        <v>1138100</v>
      </c>
      <c r="U58" s="2">
        <v>211090</v>
      </c>
    </row>
    <row r="59" spans="1:21">
      <c r="A59" t="s">
        <v>17</v>
      </c>
      <c r="B59" t="s">
        <v>9</v>
      </c>
      <c r="C59" s="2">
        <v>6263</v>
      </c>
      <c r="D59" s="2">
        <v>3248</v>
      </c>
      <c r="E59" s="2">
        <v>2418</v>
      </c>
      <c r="F59" s="2">
        <v>1754</v>
      </c>
      <c r="G59" s="2">
        <v>232488</v>
      </c>
      <c r="H59" s="2">
        <v>1154469</v>
      </c>
      <c r="I59" s="27">
        <f>H59/U59</f>
        <v>4.3584604349139235</v>
      </c>
      <c r="J59" s="2">
        <v>127156</v>
      </c>
      <c r="K59" s="16">
        <f>J59/U59</f>
        <v>0.4800513440048324</v>
      </c>
      <c r="L59" s="2">
        <v>2129</v>
      </c>
      <c r="M59" s="2">
        <v>73772</v>
      </c>
      <c r="N59" s="2">
        <v>2862</v>
      </c>
      <c r="O59" s="2">
        <v>94607</v>
      </c>
      <c r="P59" s="3">
        <v>723</v>
      </c>
      <c r="Q59" s="2">
        <v>41828</v>
      </c>
      <c r="R59" s="3">
        <v>237</v>
      </c>
      <c r="S59" s="2">
        <v>47375</v>
      </c>
      <c r="U59" s="2">
        <v>264880</v>
      </c>
    </row>
    <row r="60" spans="1:21">
      <c r="A60" t="s">
        <v>21</v>
      </c>
      <c r="B60" t="s">
        <v>9</v>
      </c>
      <c r="C60" s="3">
        <v>151</v>
      </c>
      <c r="D60" s="3">
        <v>80</v>
      </c>
      <c r="E60" s="3">
        <v>833</v>
      </c>
      <c r="F60" s="3">
        <v>613</v>
      </c>
      <c r="G60" s="2">
        <v>153870</v>
      </c>
      <c r="H60" s="2">
        <v>301360</v>
      </c>
      <c r="I60" s="27">
        <f>H60/U60</f>
        <v>1.711251809999716</v>
      </c>
      <c r="J60" s="2">
        <v>89154</v>
      </c>
      <c r="K60" s="16">
        <f>J60/U60</f>
        <v>0.50625479117571903</v>
      </c>
      <c r="L60" s="3">
        <v>363</v>
      </c>
      <c r="M60" s="2">
        <v>8150</v>
      </c>
      <c r="N60" s="3">
        <v>644</v>
      </c>
      <c r="O60" s="2">
        <v>16617</v>
      </c>
      <c r="P60" s="3">
        <v>68</v>
      </c>
      <c r="Q60" s="2">
        <v>1521</v>
      </c>
      <c r="R60" s="3">
        <v>71</v>
      </c>
      <c r="S60" s="2">
        <v>60624</v>
      </c>
      <c r="U60" s="2">
        <v>176105</v>
      </c>
    </row>
    <row r="61" spans="1:21">
      <c r="A61" t="s">
        <v>23</v>
      </c>
      <c r="B61" t="s">
        <v>9</v>
      </c>
      <c r="C61" s="2">
        <v>3217</v>
      </c>
      <c r="D61" s="2">
        <v>1281</v>
      </c>
      <c r="E61" s="3">
        <v>749</v>
      </c>
      <c r="F61" s="3">
        <v>590</v>
      </c>
      <c r="G61" s="2">
        <v>140826</v>
      </c>
      <c r="H61" s="2">
        <v>947217</v>
      </c>
      <c r="I61" s="27">
        <f>H61/U61</f>
        <v>3.8016872895403302</v>
      </c>
      <c r="J61" s="2">
        <v>208274</v>
      </c>
      <c r="K61" s="16">
        <f>J61/U61</f>
        <v>0.83591470438318005</v>
      </c>
      <c r="L61" s="2">
        <v>2159</v>
      </c>
      <c r="M61" s="2">
        <v>26229</v>
      </c>
      <c r="N61" s="2">
        <v>2882</v>
      </c>
      <c r="O61" s="2">
        <v>35229</v>
      </c>
      <c r="P61" s="3">
        <v>87</v>
      </c>
      <c r="Q61" s="2">
        <v>10122</v>
      </c>
      <c r="R61" s="3">
        <v>167</v>
      </c>
      <c r="S61" s="3">
        <v>283287</v>
      </c>
      <c r="U61" s="2">
        <v>249157</v>
      </c>
    </row>
    <row r="62" spans="1:21">
      <c r="A62" t="s">
        <v>24</v>
      </c>
      <c r="B62" t="s">
        <v>9</v>
      </c>
      <c r="C62" s="3">
        <v>626</v>
      </c>
      <c r="D62" s="3">
        <v>493</v>
      </c>
      <c r="E62" s="2">
        <v>5703</v>
      </c>
      <c r="F62" s="2">
        <v>5182</v>
      </c>
      <c r="G62" s="2">
        <v>80154</v>
      </c>
      <c r="H62" s="2">
        <v>634296</v>
      </c>
      <c r="I62" s="27">
        <f>H62/U62</f>
        <v>4.1720393330483114</v>
      </c>
      <c r="J62" s="2">
        <v>48180</v>
      </c>
      <c r="K62" s="16">
        <f>J62/U62</f>
        <v>0.31690071365146183</v>
      </c>
      <c r="L62" s="3">
        <v>683</v>
      </c>
      <c r="M62" s="2">
        <v>15049</v>
      </c>
      <c r="N62" s="3">
        <v>944</v>
      </c>
      <c r="O62" s="2">
        <v>23964</v>
      </c>
      <c r="P62" s="3">
        <v>378</v>
      </c>
      <c r="Q62" s="2">
        <v>8945</v>
      </c>
      <c r="R62" s="3">
        <v>115</v>
      </c>
      <c r="S62" s="2">
        <v>134432</v>
      </c>
      <c r="U62" s="2">
        <v>152035</v>
      </c>
    </row>
    <row r="63" spans="1:21" s="72" customFormat="1">
      <c r="C63" s="86"/>
      <c r="D63" s="86"/>
      <c r="E63" s="74"/>
      <c r="F63" s="74"/>
      <c r="G63" s="74"/>
      <c r="H63" s="74"/>
      <c r="I63" s="103"/>
      <c r="J63" s="74"/>
      <c r="K63" s="96"/>
      <c r="L63" s="86"/>
      <c r="M63" s="74"/>
      <c r="N63" s="86"/>
      <c r="O63" s="74"/>
      <c r="P63" s="86"/>
      <c r="Q63" s="74"/>
      <c r="R63" s="86"/>
      <c r="S63" s="74"/>
      <c r="U63" s="74"/>
    </row>
    <row r="64" spans="1:21">
      <c r="A64" s="1" t="s">
        <v>139</v>
      </c>
      <c r="C64" s="3"/>
      <c r="D64" s="3"/>
      <c r="E64" s="2"/>
      <c r="F64" s="2"/>
      <c r="G64" s="2"/>
      <c r="H64" s="2"/>
      <c r="J64" s="2"/>
      <c r="L64" s="3"/>
      <c r="M64" s="2"/>
      <c r="N64" s="3"/>
      <c r="O64" s="2"/>
      <c r="P64" s="3"/>
      <c r="Q64" s="2"/>
      <c r="R64" s="3"/>
      <c r="S64" s="2"/>
      <c r="U64" s="2"/>
    </row>
    <row r="65" spans="1:21">
      <c r="A65" t="s">
        <v>3</v>
      </c>
      <c r="B65" t="s">
        <v>101</v>
      </c>
      <c r="C65" s="3">
        <v>0</v>
      </c>
      <c r="D65" s="3">
        <v>0</v>
      </c>
      <c r="E65" s="3">
        <v>8</v>
      </c>
      <c r="F65" s="3">
        <v>8</v>
      </c>
      <c r="G65" s="2">
        <v>4316</v>
      </c>
      <c r="H65" s="2">
        <v>13572</v>
      </c>
      <c r="I65" s="27">
        <f>H65/U65</f>
        <v>3.543603133159269</v>
      </c>
      <c r="J65" s="2">
        <v>2232</v>
      </c>
      <c r="K65" s="16">
        <f>J65/U65</f>
        <v>0.58276762402088778</v>
      </c>
      <c r="L65" s="3">
        <v>3</v>
      </c>
      <c r="M65" s="3">
        <v>73</v>
      </c>
      <c r="N65" s="3">
        <v>3</v>
      </c>
      <c r="O65" s="3">
        <v>73</v>
      </c>
      <c r="P65" s="3">
        <v>0</v>
      </c>
      <c r="Q65" s="3">
        <v>0</v>
      </c>
      <c r="R65" s="3">
        <v>5</v>
      </c>
      <c r="S65" s="2">
        <v>3246</v>
      </c>
      <c r="U65" s="2">
        <v>3830</v>
      </c>
    </row>
    <row r="66" spans="1:21">
      <c r="A66" t="s">
        <v>31</v>
      </c>
      <c r="B66" t="s">
        <v>101</v>
      </c>
      <c r="C66" s="3">
        <v>0</v>
      </c>
      <c r="D66" s="3">
        <v>0</v>
      </c>
      <c r="E66" s="3">
        <v>27</v>
      </c>
      <c r="F66" s="3">
        <v>25</v>
      </c>
      <c r="G66" s="2">
        <v>2183</v>
      </c>
      <c r="H66" s="2">
        <v>11500</v>
      </c>
      <c r="I66" s="27">
        <f>H66/U66</f>
        <v>0.66539373951281611</v>
      </c>
      <c r="J66" s="2">
        <v>2934</v>
      </c>
      <c r="K66" s="16">
        <f>J66/U66</f>
        <v>0.16976219406353063</v>
      </c>
      <c r="L66" s="3">
        <v>111</v>
      </c>
      <c r="M66" s="2">
        <v>1180</v>
      </c>
      <c r="N66" s="3">
        <v>123</v>
      </c>
      <c r="O66" s="2">
        <v>1373</v>
      </c>
      <c r="P66" s="3">
        <v>0</v>
      </c>
      <c r="Q66" s="3">
        <v>0</v>
      </c>
      <c r="R66" s="3">
        <v>4</v>
      </c>
      <c r="S66" s="2">
        <v>2498</v>
      </c>
      <c r="U66" s="2">
        <v>17283</v>
      </c>
    </row>
    <row r="67" spans="1:21" s="72" customFormat="1">
      <c r="I67" s="103"/>
      <c r="K67" s="96"/>
    </row>
    <row r="68" spans="1:21" s="1" customFormat="1">
      <c r="A68" s="1" t="s">
        <v>74</v>
      </c>
      <c r="C68" s="29">
        <f t="shared" ref="C68:H68" si="8">SUM(C5:C67)</f>
        <v>24094</v>
      </c>
      <c r="D68" s="29">
        <f t="shared" si="8"/>
        <v>15828</v>
      </c>
      <c r="E68" s="29">
        <f t="shared" si="8"/>
        <v>32785</v>
      </c>
      <c r="F68" s="29">
        <f t="shared" si="8"/>
        <v>24740</v>
      </c>
      <c r="G68" s="29">
        <f t="shared" si="8"/>
        <v>1535670</v>
      </c>
      <c r="H68" s="29">
        <f t="shared" si="8"/>
        <v>8210706</v>
      </c>
      <c r="I68" s="31">
        <f>H68/U68</f>
        <v>2.813056117528355</v>
      </c>
      <c r="J68" s="29">
        <f>SUM(J5:J67)</f>
        <v>1496449</v>
      </c>
      <c r="K68" s="20">
        <f>J68/U68</f>
        <v>0.51269586488898633</v>
      </c>
      <c r="L68" s="29">
        <f t="shared" ref="L68:S68" si="9">SUM(L5:L67)</f>
        <v>12965</v>
      </c>
      <c r="M68" s="29">
        <f t="shared" si="9"/>
        <v>355783</v>
      </c>
      <c r="N68" s="29">
        <f t="shared" si="9"/>
        <v>21266</v>
      </c>
      <c r="O68" s="29">
        <f t="shared" si="9"/>
        <v>536223</v>
      </c>
      <c r="P68" s="29">
        <f t="shared" si="9"/>
        <v>3639</v>
      </c>
      <c r="Q68" s="29">
        <f t="shared" si="9"/>
        <v>150540</v>
      </c>
      <c r="R68" s="29">
        <f t="shared" si="9"/>
        <v>1964</v>
      </c>
      <c r="S68" s="29">
        <f t="shared" si="9"/>
        <v>2628481</v>
      </c>
      <c r="U68" s="29">
        <f>SUM(U5:U62)</f>
        <v>2918785</v>
      </c>
    </row>
  </sheetData>
  <mergeCells count="3">
    <mergeCell ref="R1:S1"/>
    <mergeCell ref="L1:Q1"/>
    <mergeCell ref="C1:F1"/>
  </mergeCells>
  <phoneticPr fontId="3" type="noConversion"/>
  <printOptions gridLines="1"/>
  <pageMargins left="0.75" right="0.75" top="1" bottom="1" header="0.5" footer="0.5"/>
  <pageSetup scale="51" orientation="landscape" verticalDpi="0" r:id="rId1"/>
  <headerFooter alignWithMargins="0">
    <oddHeader>&amp;C&amp;"Arial,Bold"Public Library System Other Services FY07</oddHeader>
    <oddFooter>&amp;L&amp;9Mississippi Public Library Statistics, FY07, Public Library Other Services</odd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256"/>
  <sheetViews>
    <sheetView zoomScaleNormal="100" workbookViewId="0">
      <selection activeCell="B28" sqref="B28"/>
    </sheetView>
  </sheetViews>
  <sheetFormatPr defaultRowHeight="12.75"/>
  <cols>
    <col min="1" max="1" width="51" bestFit="1" customWidth="1"/>
    <col min="2" max="2" width="51.28515625" bestFit="1" customWidth="1"/>
    <col min="3" max="3" width="10.85546875" style="2" bestFit="1" customWidth="1"/>
    <col min="5" max="5" width="10.85546875" bestFit="1" customWidth="1"/>
    <col min="6" max="6" width="10.85546875" style="35" bestFit="1" customWidth="1"/>
    <col min="7" max="7" width="52.7109375" style="32" customWidth="1"/>
    <col min="8" max="8" width="10.85546875" bestFit="1" customWidth="1"/>
  </cols>
  <sheetData>
    <row r="1" spans="1:8">
      <c r="A1" s="1" t="s">
        <v>437</v>
      </c>
      <c r="B1" s="1" t="s">
        <v>438</v>
      </c>
      <c r="C1" s="29" t="s">
        <v>323</v>
      </c>
      <c r="D1" s="24" t="s">
        <v>435</v>
      </c>
      <c r="E1" s="1" t="s">
        <v>402</v>
      </c>
      <c r="F1" s="40" t="s">
        <v>402</v>
      </c>
      <c r="G1" s="39"/>
      <c r="H1" s="5"/>
    </row>
    <row r="2" spans="1:8">
      <c r="A2" s="1"/>
      <c r="B2" s="1"/>
      <c r="C2" s="29"/>
      <c r="D2" s="24" t="s">
        <v>436</v>
      </c>
      <c r="E2" s="1">
        <v>2007</v>
      </c>
      <c r="F2" s="41">
        <v>2006</v>
      </c>
      <c r="G2" s="39"/>
      <c r="H2" s="5"/>
    </row>
    <row r="3" spans="1:8">
      <c r="A3" s="1"/>
      <c r="B3" s="1"/>
      <c r="C3" s="29"/>
      <c r="D3" s="24"/>
      <c r="E3" s="1"/>
      <c r="F3" s="40"/>
      <c r="G3" s="39"/>
      <c r="H3" s="5"/>
    </row>
    <row r="4" spans="1:8">
      <c r="A4" t="s">
        <v>287</v>
      </c>
      <c r="B4" t="s">
        <v>165</v>
      </c>
      <c r="C4" s="2">
        <v>131</v>
      </c>
      <c r="D4" s="3">
        <v>12</v>
      </c>
      <c r="E4" s="2">
        <v>3292</v>
      </c>
      <c r="F4" s="35">
        <v>1500</v>
      </c>
      <c r="G4" s="39"/>
      <c r="H4" s="24"/>
    </row>
    <row r="5" spans="1:8">
      <c r="A5" t="s">
        <v>314</v>
      </c>
      <c r="B5" t="s">
        <v>264</v>
      </c>
      <c r="C5" s="2">
        <v>184</v>
      </c>
      <c r="D5" s="3">
        <v>32</v>
      </c>
      <c r="E5" s="2">
        <v>4506</v>
      </c>
      <c r="F5" s="35">
        <v>4502</v>
      </c>
    </row>
    <row r="6" spans="1:8">
      <c r="A6" t="s">
        <v>306</v>
      </c>
      <c r="B6" t="s">
        <v>232</v>
      </c>
      <c r="C6" s="2">
        <v>199</v>
      </c>
      <c r="D6" s="3">
        <v>20</v>
      </c>
      <c r="E6" s="2">
        <v>6983</v>
      </c>
      <c r="F6" s="35">
        <v>7684</v>
      </c>
      <c r="H6" s="2"/>
    </row>
    <row r="7" spans="1:8">
      <c r="A7" t="s">
        <v>287</v>
      </c>
      <c r="B7" t="s">
        <v>159</v>
      </c>
      <c r="C7" s="2">
        <v>233</v>
      </c>
      <c r="D7" s="3">
        <v>20</v>
      </c>
      <c r="E7" s="2">
        <v>3248</v>
      </c>
      <c r="F7" s="35">
        <v>4013</v>
      </c>
    </row>
    <row r="8" spans="1:8">
      <c r="A8" t="s">
        <v>307</v>
      </c>
      <c r="B8" t="s">
        <v>368</v>
      </c>
      <c r="C8" s="2">
        <v>234</v>
      </c>
      <c r="D8" s="3">
        <v>36</v>
      </c>
      <c r="E8" s="2">
        <v>2559</v>
      </c>
      <c r="F8" s="35">
        <v>2507</v>
      </c>
    </row>
    <row r="9" spans="1:8">
      <c r="A9" t="s">
        <v>291</v>
      </c>
      <c r="B9" t="s">
        <v>176</v>
      </c>
      <c r="C9" s="2">
        <v>235</v>
      </c>
      <c r="D9" s="3">
        <v>20</v>
      </c>
      <c r="E9" s="2">
        <v>1450</v>
      </c>
      <c r="F9" s="35">
        <v>1477</v>
      </c>
    </row>
    <row r="10" spans="1:8">
      <c r="A10" t="s">
        <v>308</v>
      </c>
      <c r="B10" t="s">
        <v>241</v>
      </c>
      <c r="C10" s="2">
        <v>246</v>
      </c>
      <c r="D10" s="3">
        <v>37.5</v>
      </c>
      <c r="E10" s="3">
        <v>532</v>
      </c>
      <c r="F10" s="35">
        <v>407</v>
      </c>
    </row>
    <row r="11" spans="1:8">
      <c r="A11" t="s">
        <v>287</v>
      </c>
      <c r="B11" t="s">
        <v>379</v>
      </c>
      <c r="C11" s="2">
        <v>280</v>
      </c>
      <c r="D11" s="3">
        <v>9</v>
      </c>
      <c r="E11" s="2">
        <v>1882</v>
      </c>
      <c r="F11" s="35">
        <v>2353</v>
      </c>
    </row>
    <row r="12" spans="1:8">
      <c r="A12" t="s">
        <v>313</v>
      </c>
      <c r="B12" t="s">
        <v>326</v>
      </c>
      <c r="C12" s="2">
        <v>287</v>
      </c>
      <c r="D12" s="3">
        <v>37.5</v>
      </c>
      <c r="E12" s="2">
        <v>10718</v>
      </c>
      <c r="F12" s="35">
        <v>11101</v>
      </c>
    </row>
    <row r="13" spans="1:8">
      <c r="A13" t="s">
        <v>308</v>
      </c>
      <c r="B13" t="s">
        <v>403</v>
      </c>
      <c r="C13" s="2">
        <v>315</v>
      </c>
      <c r="D13" s="3">
        <v>26</v>
      </c>
      <c r="E13" s="2">
        <v>14306</v>
      </c>
      <c r="F13" s="35">
        <v>13453</v>
      </c>
    </row>
    <row r="14" spans="1:8">
      <c r="A14" t="s">
        <v>308</v>
      </c>
      <c r="B14" t="s">
        <v>242</v>
      </c>
      <c r="C14" s="2">
        <v>327</v>
      </c>
      <c r="D14" s="3">
        <v>15</v>
      </c>
      <c r="E14" s="2">
        <v>13093</v>
      </c>
      <c r="F14" s="35">
        <v>12287</v>
      </c>
    </row>
    <row r="15" spans="1:8">
      <c r="A15" t="s">
        <v>311</v>
      </c>
      <c r="B15" t="s">
        <v>249</v>
      </c>
      <c r="C15" s="2">
        <v>351</v>
      </c>
      <c r="D15" s="3">
        <v>12</v>
      </c>
      <c r="E15" s="2">
        <v>2741</v>
      </c>
      <c r="F15" s="35">
        <v>1143</v>
      </c>
    </row>
    <row r="16" spans="1:8">
      <c r="A16" t="s">
        <v>312</v>
      </c>
      <c r="B16" t="s">
        <v>378</v>
      </c>
      <c r="C16" s="2">
        <v>351</v>
      </c>
      <c r="D16" s="3">
        <v>40</v>
      </c>
      <c r="E16" s="2">
        <v>9396</v>
      </c>
      <c r="F16" s="35">
        <v>7212</v>
      </c>
    </row>
    <row r="17" spans="1:6">
      <c r="A17" t="s">
        <v>289</v>
      </c>
      <c r="B17" t="s">
        <v>346</v>
      </c>
      <c r="C17" s="2">
        <v>352</v>
      </c>
      <c r="D17" s="3">
        <v>24</v>
      </c>
      <c r="E17" s="2">
        <v>2568</v>
      </c>
      <c r="F17" s="35">
        <v>6791</v>
      </c>
    </row>
    <row r="18" spans="1:6">
      <c r="A18" t="s">
        <v>287</v>
      </c>
      <c r="B18" t="s">
        <v>151</v>
      </c>
      <c r="C18" s="2">
        <v>357</v>
      </c>
      <c r="D18" s="3">
        <v>20</v>
      </c>
      <c r="E18" s="2">
        <v>8803</v>
      </c>
      <c r="F18" s="35">
        <v>9425</v>
      </c>
    </row>
    <row r="19" spans="1:6">
      <c r="A19" t="s">
        <v>287</v>
      </c>
      <c r="B19" t="s">
        <v>163</v>
      </c>
      <c r="C19" s="2">
        <v>392</v>
      </c>
      <c r="D19" s="3">
        <v>10.5</v>
      </c>
      <c r="E19" s="3">
        <v>619</v>
      </c>
      <c r="F19" s="35">
        <v>1234</v>
      </c>
    </row>
    <row r="20" spans="1:6">
      <c r="A20" t="s">
        <v>287</v>
      </c>
      <c r="B20" t="s">
        <v>160</v>
      </c>
      <c r="C20" s="2">
        <v>404</v>
      </c>
      <c r="D20" s="3">
        <v>12</v>
      </c>
      <c r="E20" s="2">
        <v>3123</v>
      </c>
      <c r="F20" s="35">
        <v>3633</v>
      </c>
    </row>
    <row r="21" spans="1:6">
      <c r="A21" t="s">
        <v>303</v>
      </c>
      <c r="B21" t="s">
        <v>215</v>
      </c>
      <c r="C21" s="2">
        <v>444</v>
      </c>
      <c r="D21" s="3">
        <v>30</v>
      </c>
      <c r="E21" s="2">
        <v>6084</v>
      </c>
      <c r="F21" s="35">
        <v>5374</v>
      </c>
    </row>
    <row r="22" spans="1:6">
      <c r="A22" t="s">
        <v>291</v>
      </c>
      <c r="B22" t="s">
        <v>175</v>
      </c>
      <c r="C22" s="2">
        <v>452</v>
      </c>
      <c r="D22" s="3">
        <v>20</v>
      </c>
      <c r="E22" s="2">
        <v>10490</v>
      </c>
      <c r="F22" s="35">
        <v>10682</v>
      </c>
    </row>
    <row r="23" spans="1:6">
      <c r="A23" t="s">
        <v>292</v>
      </c>
      <c r="B23" t="s">
        <v>183</v>
      </c>
      <c r="C23" s="2">
        <v>479</v>
      </c>
      <c r="D23" s="3">
        <v>43.5</v>
      </c>
      <c r="E23" s="2">
        <v>30663</v>
      </c>
      <c r="F23" s="35">
        <v>30681</v>
      </c>
    </row>
    <row r="24" spans="1:6">
      <c r="A24" t="s">
        <v>219</v>
      </c>
      <c r="B24" t="s">
        <v>218</v>
      </c>
      <c r="C24" s="2">
        <v>480</v>
      </c>
      <c r="D24" s="3">
        <v>15</v>
      </c>
      <c r="E24" s="3">
        <v>345</v>
      </c>
      <c r="F24" s="35">
        <v>364</v>
      </c>
    </row>
    <row r="25" spans="1:6">
      <c r="A25" t="s">
        <v>288</v>
      </c>
      <c r="B25" t="s">
        <v>167</v>
      </c>
      <c r="C25" s="2">
        <v>482</v>
      </c>
      <c r="D25" s="3">
        <v>12</v>
      </c>
      <c r="E25" s="2">
        <v>1522</v>
      </c>
      <c r="F25" s="35">
        <v>1273</v>
      </c>
    </row>
    <row r="26" spans="1:6">
      <c r="A26" t="s">
        <v>303</v>
      </c>
      <c r="B26" t="s">
        <v>363</v>
      </c>
      <c r="C26" s="2">
        <v>497</v>
      </c>
      <c r="D26" s="3">
        <v>46</v>
      </c>
      <c r="E26" s="2">
        <v>22578</v>
      </c>
      <c r="F26" s="35">
        <v>15339</v>
      </c>
    </row>
    <row r="27" spans="1:6">
      <c r="A27" t="s">
        <v>311</v>
      </c>
      <c r="B27" t="s">
        <v>253</v>
      </c>
      <c r="C27" s="2">
        <v>505</v>
      </c>
      <c r="D27" s="3">
        <v>16</v>
      </c>
      <c r="E27" s="2">
        <v>2737</v>
      </c>
      <c r="F27" s="35">
        <v>2531</v>
      </c>
    </row>
    <row r="28" spans="1:6">
      <c r="A28" t="s">
        <v>220</v>
      </c>
      <c r="B28" t="s">
        <v>221</v>
      </c>
      <c r="C28" s="2">
        <v>508</v>
      </c>
      <c r="D28" s="3">
        <v>20</v>
      </c>
      <c r="E28" s="2">
        <v>1117</v>
      </c>
      <c r="F28" s="35">
        <v>457</v>
      </c>
    </row>
    <row r="29" spans="1:6">
      <c r="A29" t="s">
        <v>320</v>
      </c>
      <c r="B29" t="s">
        <v>278</v>
      </c>
      <c r="C29" s="2">
        <v>513</v>
      </c>
      <c r="D29" s="3">
        <v>16</v>
      </c>
      <c r="E29" s="2">
        <v>3678</v>
      </c>
      <c r="F29" s="35">
        <v>3715</v>
      </c>
    </row>
    <row r="30" spans="1:6">
      <c r="A30" t="s">
        <v>318</v>
      </c>
      <c r="B30" t="s">
        <v>272</v>
      </c>
      <c r="C30" s="2">
        <v>521</v>
      </c>
      <c r="D30" s="3">
        <v>20</v>
      </c>
      <c r="E30" s="2">
        <v>1579</v>
      </c>
      <c r="F30" s="35">
        <v>2713</v>
      </c>
    </row>
    <row r="31" spans="1:6">
      <c r="A31" t="s">
        <v>309</v>
      </c>
      <c r="B31" t="s">
        <v>360</v>
      </c>
      <c r="C31" s="2">
        <v>538</v>
      </c>
      <c r="D31" s="3">
        <v>15</v>
      </c>
      <c r="E31" s="3">
        <v>195</v>
      </c>
      <c r="F31" s="35">
        <v>388</v>
      </c>
    </row>
    <row r="32" spans="1:6">
      <c r="A32" t="s">
        <v>312</v>
      </c>
      <c r="B32" t="s">
        <v>255</v>
      </c>
      <c r="C32" s="2">
        <v>542</v>
      </c>
      <c r="D32" s="3">
        <v>12</v>
      </c>
      <c r="E32" s="3">
        <v>756</v>
      </c>
      <c r="F32" s="35">
        <v>84</v>
      </c>
    </row>
    <row r="33" spans="1:8">
      <c r="A33" t="s">
        <v>284</v>
      </c>
      <c r="B33" t="s">
        <v>141</v>
      </c>
      <c r="C33" s="2">
        <v>543</v>
      </c>
      <c r="D33" s="3">
        <v>40</v>
      </c>
      <c r="E33" s="2">
        <v>5225</v>
      </c>
      <c r="F33" s="35">
        <v>6765</v>
      </c>
    </row>
    <row r="34" spans="1:8">
      <c r="A34" t="s">
        <v>284</v>
      </c>
      <c r="B34" t="s">
        <v>334</v>
      </c>
      <c r="C34" s="2">
        <v>561</v>
      </c>
      <c r="D34" s="3">
        <v>40</v>
      </c>
      <c r="E34" s="2">
        <v>5753</v>
      </c>
      <c r="F34" s="35">
        <v>5825</v>
      </c>
    </row>
    <row r="35" spans="1:8">
      <c r="A35" t="s">
        <v>319</v>
      </c>
      <c r="B35" t="s">
        <v>366</v>
      </c>
      <c r="C35" s="2">
        <v>562</v>
      </c>
      <c r="D35" s="3">
        <v>20</v>
      </c>
      <c r="E35" s="2">
        <v>7010</v>
      </c>
      <c r="F35" s="35">
        <v>6610</v>
      </c>
    </row>
    <row r="36" spans="1:8">
      <c r="A36" t="s">
        <v>285</v>
      </c>
      <c r="B36" t="s">
        <v>143</v>
      </c>
      <c r="C36" s="2">
        <v>578</v>
      </c>
      <c r="D36" s="3">
        <v>8</v>
      </c>
      <c r="E36" s="2">
        <v>3067</v>
      </c>
      <c r="F36" s="35">
        <v>2194</v>
      </c>
    </row>
    <row r="37" spans="1:8">
      <c r="A37" t="s">
        <v>312</v>
      </c>
      <c r="B37" t="s">
        <v>257</v>
      </c>
      <c r="C37" s="2">
        <v>579</v>
      </c>
      <c r="D37" s="3">
        <v>12</v>
      </c>
      <c r="E37" s="3">
        <v>433</v>
      </c>
      <c r="F37" s="35">
        <v>204</v>
      </c>
    </row>
    <row r="38" spans="1:8">
      <c r="A38" t="s">
        <v>300</v>
      </c>
      <c r="B38" t="s">
        <v>209</v>
      </c>
      <c r="C38" s="2">
        <v>589</v>
      </c>
      <c r="D38" s="3">
        <v>9</v>
      </c>
      <c r="E38" s="2">
        <v>1777</v>
      </c>
      <c r="F38" s="35">
        <v>646</v>
      </c>
    </row>
    <row r="39" spans="1:8">
      <c r="A39" t="s">
        <v>321</v>
      </c>
      <c r="B39" t="s">
        <v>283</v>
      </c>
      <c r="C39" s="2">
        <v>594</v>
      </c>
      <c r="D39" s="3">
        <v>24</v>
      </c>
      <c r="E39" s="2">
        <v>3671</v>
      </c>
      <c r="F39" s="35">
        <v>3924</v>
      </c>
    </row>
    <row r="40" spans="1:8">
      <c r="A40" t="s">
        <v>285</v>
      </c>
      <c r="B40" t="s">
        <v>145</v>
      </c>
      <c r="C40" s="2">
        <v>602</v>
      </c>
      <c r="D40" s="3">
        <v>8</v>
      </c>
      <c r="E40" s="2">
        <v>3286</v>
      </c>
      <c r="F40" s="35">
        <v>2764</v>
      </c>
    </row>
    <row r="41" spans="1:8">
      <c r="A41" t="s">
        <v>297</v>
      </c>
      <c r="B41" t="s">
        <v>383</v>
      </c>
      <c r="C41" s="2">
        <v>609</v>
      </c>
      <c r="D41" s="3">
        <v>48</v>
      </c>
      <c r="E41" s="2">
        <v>3120</v>
      </c>
      <c r="F41" s="35">
        <v>3366</v>
      </c>
    </row>
    <row r="42" spans="1:8">
      <c r="A42" t="s">
        <v>285</v>
      </c>
      <c r="B42" t="s">
        <v>330</v>
      </c>
      <c r="C42" s="2">
        <v>619</v>
      </c>
      <c r="D42" s="3">
        <v>8</v>
      </c>
      <c r="E42" s="2">
        <v>1164</v>
      </c>
      <c r="F42" s="35">
        <v>2384</v>
      </c>
    </row>
    <row r="43" spans="1:8">
      <c r="A43" t="s">
        <v>290</v>
      </c>
      <c r="B43" t="s">
        <v>173</v>
      </c>
      <c r="C43" s="2">
        <v>619</v>
      </c>
      <c r="D43" s="3">
        <v>20</v>
      </c>
      <c r="E43" s="2">
        <v>1990</v>
      </c>
      <c r="F43" s="35">
        <v>2961</v>
      </c>
    </row>
    <row r="44" spans="1:8">
      <c r="A44" t="s">
        <v>288</v>
      </c>
      <c r="B44" t="s">
        <v>169</v>
      </c>
      <c r="C44" s="2">
        <v>636</v>
      </c>
      <c r="D44" s="3">
        <v>12</v>
      </c>
      <c r="E44" s="3">
        <v>676</v>
      </c>
      <c r="F44" s="35">
        <v>1359</v>
      </c>
    </row>
    <row r="45" spans="1:8">
      <c r="A45" t="s">
        <v>311</v>
      </c>
      <c r="B45" t="s">
        <v>251</v>
      </c>
      <c r="C45" s="2">
        <v>683</v>
      </c>
      <c r="D45" s="3">
        <v>30</v>
      </c>
      <c r="E45" s="2">
        <v>12084</v>
      </c>
      <c r="F45" s="35">
        <v>11534</v>
      </c>
    </row>
    <row r="46" spans="1:8">
      <c r="A46" t="s">
        <v>312</v>
      </c>
      <c r="B46" t="s">
        <v>258</v>
      </c>
      <c r="C46" s="2">
        <v>695</v>
      </c>
      <c r="D46" s="3">
        <v>24</v>
      </c>
      <c r="E46" s="3">
        <v>968</v>
      </c>
      <c r="F46" s="35">
        <v>1260</v>
      </c>
    </row>
    <row r="47" spans="1:8">
      <c r="A47" t="s">
        <v>290</v>
      </c>
      <c r="B47" t="s">
        <v>339</v>
      </c>
      <c r="C47" s="2">
        <v>699</v>
      </c>
      <c r="D47" s="3">
        <v>20</v>
      </c>
      <c r="E47" s="2">
        <v>1562</v>
      </c>
      <c r="F47" s="35">
        <v>2245</v>
      </c>
      <c r="H47" s="2"/>
    </row>
    <row r="48" spans="1:8">
      <c r="A48" t="s">
        <v>296</v>
      </c>
      <c r="B48" t="s">
        <v>199</v>
      </c>
      <c r="C48" s="2">
        <v>707</v>
      </c>
      <c r="D48" s="3">
        <v>20</v>
      </c>
      <c r="E48" s="2">
        <v>11202</v>
      </c>
      <c r="F48" s="35">
        <v>13226</v>
      </c>
    </row>
    <row r="49" spans="1:8">
      <c r="A49" t="s">
        <v>308</v>
      </c>
      <c r="B49" t="s">
        <v>237</v>
      </c>
      <c r="C49" s="2">
        <v>709</v>
      </c>
      <c r="D49" s="3">
        <v>10</v>
      </c>
      <c r="E49" s="2">
        <v>1415</v>
      </c>
      <c r="F49" s="35">
        <v>1675</v>
      </c>
    </row>
    <row r="50" spans="1:8">
      <c r="A50" t="s">
        <v>318</v>
      </c>
      <c r="B50" t="s">
        <v>274</v>
      </c>
      <c r="C50" s="2">
        <v>710</v>
      </c>
      <c r="D50" s="3">
        <v>35</v>
      </c>
      <c r="E50" s="2">
        <v>2462</v>
      </c>
      <c r="F50" s="35">
        <v>3985</v>
      </c>
    </row>
    <row r="51" spans="1:8">
      <c r="A51" t="s">
        <v>220</v>
      </c>
      <c r="B51" t="s">
        <v>341</v>
      </c>
      <c r="C51" s="2">
        <v>713</v>
      </c>
      <c r="D51" s="3">
        <v>20</v>
      </c>
      <c r="E51" s="2">
        <v>1445</v>
      </c>
      <c r="F51" s="35">
        <v>2119</v>
      </c>
    </row>
    <row r="52" spans="1:8">
      <c r="A52" t="s">
        <v>306</v>
      </c>
      <c r="B52" t="s">
        <v>227</v>
      </c>
      <c r="C52" s="2">
        <v>718</v>
      </c>
      <c r="D52" s="3">
        <v>20</v>
      </c>
      <c r="E52" s="2">
        <v>4180</v>
      </c>
      <c r="F52" s="35">
        <v>4396</v>
      </c>
    </row>
    <row r="53" spans="1:8">
      <c r="A53" t="s">
        <v>297</v>
      </c>
      <c r="B53" t="s">
        <v>382</v>
      </c>
      <c r="C53" s="2">
        <v>721</v>
      </c>
      <c r="D53" s="3">
        <v>49</v>
      </c>
      <c r="E53" s="2">
        <v>13848</v>
      </c>
      <c r="F53" s="35">
        <v>16906</v>
      </c>
    </row>
    <row r="54" spans="1:8">
      <c r="A54" t="s">
        <v>314</v>
      </c>
      <c r="B54" t="s">
        <v>263</v>
      </c>
      <c r="C54" s="2">
        <v>756</v>
      </c>
      <c r="D54" s="3">
        <v>36</v>
      </c>
      <c r="E54" s="2">
        <v>9566</v>
      </c>
      <c r="F54" s="35">
        <v>7980</v>
      </c>
    </row>
    <row r="55" spans="1:8">
      <c r="A55" t="s">
        <v>308</v>
      </c>
      <c r="B55" t="s">
        <v>244</v>
      </c>
      <c r="C55" s="2">
        <v>757</v>
      </c>
      <c r="D55" s="3">
        <v>24</v>
      </c>
      <c r="E55" s="2">
        <v>10650</v>
      </c>
      <c r="F55" s="35">
        <v>9699</v>
      </c>
    </row>
    <row r="56" spans="1:8">
      <c r="A56" t="s">
        <v>291</v>
      </c>
      <c r="B56" t="s">
        <v>350</v>
      </c>
      <c r="C56" s="2">
        <v>812</v>
      </c>
      <c r="D56" s="3">
        <v>24</v>
      </c>
      <c r="E56" s="2">
        <v>4458</v>
      </c>
      <c r="F56" s="35">
        <v>3895</v>
      </c>
    </row>
    <row r="57" spans="1:8">
      <c r="A57" t="s">
        <v>439</v>
      </c>
      <c r="B57" t="s">
        <v>148</v>
      </c>
      <c r="C57" s="2">
        <v>848</v>
      </c>
      <c r="D57" s="3">
        <v>40</v>
      </c>
      <c r="E57" s="2">
        <v>7203</v>
      </c>
      <c r="F57" s="35">
        <v>7605</v>
      </c>
    </row>
    <row r="58" spans="1:8">
      <c r="A58" t="s">
        <v>439</v>
      </c>
      <c r="B58" t="s">
        <v>335</v>
      </c>
      <c r="C58" s="2">
        <v>865</v>
      </c>
      <c r="D58" s="3">
        <v>40</v>
      </c>
      <c r="E58" s="2">
        <v>14958</v>
      </c>
      <c r="F58" s="35">
        <v>13491</v>
      </c>
      <c r="H58" s="2"/>
    </row>
    <row r="59" spans="1:8">
      <c r="A59" t="s">
        <v>312</v>
      </c>
      <c r="B59" t="s">
        <v>365</v>
      </c>
      <c r="C59" s="2">
        <v>882</v>
      </c>
      <c r="D59" s="3">
        <v>20</v>
      </c>
      <c r="E59" s="3">
        <v>855</v>
      </c>
      <c r="F59" s="35">
        <v>700</v>
      </c>
    </row>
    <row r="60" spans="1:8">
      <c r="A60" t="s">
        <v>300</v>
      </c>
      <c r="B60" t="s">
        <v>207</v>
      </c>
      <c r="C60" s="2">
        <v>908</v>
      </c>
      <c r="D60" s="3">
        <v>34</v>
      </c>
      <c r="E60" s="2">
        <v>7101</v>
      </c>
      <c r="F60" s="35">
        <v>4662</v>
      </c>
    </row>
    <row r="61" spans="1:8">
      <c r="A61" t="s">
        <v>292</v>
      </c>
      <c r="B61" t="s">
        <v>404</v>
      </c>
      <c r="C61" s="2">
        <v>921</v>
      </c>
      <c r="D61" s="3">
        <v>24</v>
      </c>
      <c r="E61" s="2">
        <v>8111</v>
      </c>
      <c r="F61" s="35">
        <v>7242</v>
      </c>
    </row>
    <row r="62" spans="1:8">
      <c r="A62" t="s">
        <v>297</v>
      </c>
      <c r="B62" t="s">
        <v>385</v>
      </c>
      <c r="C62" s="2">
        <v>921</v>
      </c>
      <c r="D62" s="3">
        <v>48</v>
      </c>
      <c r="E62" s="2">
        <v>6725</v>
      </c>
      <c r="F62" s="35">
        <v>5880</v>
      </c>
    </row>
    <row r="63" spans="1:8">
      <c r="A63" t="s">
        <v>321</v>
      </c>
      <c r="B63" t="s">
        <v>282</v>
      </c>
      <c r="C63" s="2">
        <v>941</v>
      </c>
      <c r="D63" s="3">
        <v>29</v>
      </c>
      <c r="E63" s="2">
        <v>8803</v>
      </c>
      <c r="F63" s="35">
        <v>7583</v>
      </c>
    </row>
    <row r="64" spans="1:8">
      <c r="A64" t="s">
        <v>288</v>
      </c>
      <c r="B64" t="s">
        <v>168</v>
      </c>
      <c r="C64" s="2">
        <v>970</v>
      </c>
      <c r="D64" s="3">
        <v>20</v>
      </c>
      <c r="E64" s="2">
        <v>5809</v>
      </c>
      <c r="F64" s="35">
        <v>4801</v>
      </c>
    </row>
    <row r="65" spans="1:6">
      <c r="A65" t="s">
        <v>312</v>
      </c>
      <c r="B65" t="s">
        <v>351</v>
      </c>
      <c r="C65" s="2">
        <v>974</v>
      </c>
      <c r="D65" s="3">
        <v>20</v>
      </c>
      <c r="E65" s="2">
        <v>2308</v>
      </c>
      <c r="F65" s="35">
        <v>1380</v>
      </c>
    </row>
    <row r="66" spans="1:6">
      <c r="A66" t="s">
        <v>312</v>
      </c>
      <c r="B66" t="s">
        <v>256</v>
      </c>
      <c r="C66" s="2">
        <v>997</v>
      </c>
      <c r="D66" s="3">
        <v>28</v>
      </c>
      <c r="E66" s="2">
        <v>5271</v>
      </c>
      <c r="F66" s="35">
        <v>4812</v>
      </c>
    </row>
    <row r="67" spans="1:6">
      <c r="A67" t="s">
        <v>312</v>
      </c>
      <c r="B67" t="s">
        <v>420</v>
      </c>
      <c r="C67" s="2">
        <v>1004</v>
      </c>
      <c r="D67" s="3">
        <v>40</v>
      </c>
      <c r="E67" s="2">
        <v>5157</v>
      </c>
      <c r="F67" s="35">
        <v>3072</v>
      </c>
    </row>
    <row r="68" spans="1:6">
      <c r="A68" t="s">
        <v>303</v>
      </c>
      <c r="B68" t="s">
        <v>216</v>
      </c>
      <c r="C68" s="2">
        <v>1011</v>
      </c>
      <c r="D68" s="3">
        <v>40</v>
      </c>
      <c r="E68" s="2">
        <v>1118</v>
      </c>
      <c r="F68" s="35">
        <v>1091</v>
      </c>
    </row>
    <row r="69" spans="1:6">
      <c r="A69" t="s">
        <v>290</v>
      </c>
      <c r="B69" t="s">
        <v>386</v>
      </c>
      <c r="C69" s="2">
        <v>1020</v>
      </c>
      <c r="D69" s="3">
        <v>30</v>
      </c>
      <c r="E69" s="2">
        <v>2743</v>
      </c>
      <c r="F69" s="35">
        <v>3858</v>
      </c>
    </row>
    <row r="70" spans="1:6">
      <c r="A70" t="s">
        <v>308</v>
      </c>
      <c r="B70" t="s">
        <v>238</v>
      </c>
      <c r="C70" s="2">
        <v>1036</v>
      </c>
      <c r="D70" s="3">
        <v>30</v>
      </c>
      <c r="E70" s="2">
        <v>9805</v>
      </c>
      <c r="F70" s="35">
        <v>4020</v>
      </c>
    </row>
    <row r="71" spans="1:6">
      <c r="A71" t="s">
        <v>315</v>
      </c>
      <c r="B71" t="s">
        <v>266</v>
      </c>
      <c r="C71" s="2">
        <v>1048</v>
      </c>
      <c r="D71" s="3">
        <v>12</v>
      </c>
      <c r="E71" s="2">
        <v>3896</v>
      </c>
      <c r="F71" s="35">
        <v>5705</v>
      </c>
    </row>
    <row r="72" spans="1:6">
      <c r="A72" t="s">
        <v>313</v>
      </c>
      <c r="B72" t="s">
        <v>261</v>
      </c>
      <c r="C72" s="2">
        <v>1053</v>
      </c>
      <c r="D72" s="3">
        <v>44.5</v>
      </c>
      <c r="E72" s="2">
        <v>14963</v>
      </c>
      <c r="F72" s="35">
        <v>17990</v>
      </c>
    </row>
    <row r="73" spans="1:6">
      <c r="A73" t="s">
        <v>311</v>
      </c>
      <c r="B73" t="s">
        <v>250</v>
      </c>
      <c r="C73" s="2">
        <v>1056</v>
      </c>
      <c r="D73" s="3">
        <v>30</v>
      </c>
      <c r="E73" s="2">
        <v>5211</v>
      </c>
      <c r="F73" s="35">
        <v>6000</v>
      </c>
    </row>
    <row r="74" spans="1:6">
      <c r="A74" t="s">
        <v>292</v>
      </c>
      <c r="B74" t="s">
        <v>421</v>
      </c>
      <c r="C74" s="2">
        <v>1081</v>
      </c>
      <c r="D74" s="3">
        <v>48</v>
      </c>
      <c r="E74" s="2">
        <v>34196</v>
      </c>
      <c r="F74" s="35">
        <v>33968</v>
      </c>
    </row>
    <row r="75" spans="1:6">
      <c r="A75" t="s">
        <v>309</v>
      </c>
      <c r="B75" t="s">
        <v>245</v>
      </c>
      <c r="C75" s="2">
        <v>1140</v>
      </c>
      <c r="D75" s="3">
        <v>15</v>
      </c>
      <c r="E75" s="3">
        <v>104</v>
      </c>
      <c r="F75" s="35">
        <v>198</v>
      </c>
    </row>
    <row r="76" spans="1:6">
      <c r="A76" t="s">
        <v>307</v>
      </c>
      <c r="B76" t="s">
        <v>234</v>
      </c>
      <c r="C76" s="2">
        <v>1158</v>
      </c>
      <c r="D76" s="3">
        <v>36</v>
      </c>
      <c r="E76" s="2">
        <v>2212</v>
      </c>
      <c r="F76" s="35">
        <v>3618</v>
      </c>
    </row>
    <row r="77" spans="1:6">
      <c r="A77" t="s">
        <v>306</v>
      </c>
      <c r="B77" t="s">
        <v>226</v>
      </c>
      <c r="C77" s="2">
        <v>1185</v>
      </c>
      <c r="D77" s="3">
        <v>20</v>
      </c>
      <c r="E77" s="2">
        <v>2334</v>
      </c>
      <c r="F77" s="35">
        <v>2347</v>
      </c>
    </row>
    <row r="78" spans="1:6">
      <c r="A78" t="s">
        <v>301</v>
      </c>
      <c r="B78" t="s">
        <v>380</v>
      </c>
      <c r="C78" s="2">
        <v>1204</v>
      </c>
      <c r="D78" s="3">
        <v>45.5</v>
      </c>
      <c r="E78" s="2">
        <v>24618</v>
      </c>
      <c r="F78" s="35">
        <v>23127</v>
      </c>
    </row>
    <row r="79" spans="1:6">
      <c r="A79" t="s">
        <v>306</v>
      </c>
      <c r="B79" t="s">
        <v>229</v>
      </c>
      <c r="C79" s="2">
        <v>1226</v>
      </c>
      <c r="D79" s="3">
        <v>31</v>
      </c>
      <c r="E79" s="2">
        <v>2439</v>
      </c>
      <c r="F79" s="35">
        <v>2167</v>
      </c>
    </row>
    <row r="80" spans="1:6">
      <c r="A80" t="s">
        <v>287</v>
      </c>
      <c r="B80" t="s">
        <v>377</v>
      </c>
      <c r="C80" s="2">
        <v>1247</v>
      </c>
      <c r="D80" s="3">
        <v>38</v>
      </c>
      <c r="E80" s="2">
        <v>18595</v>
      </c>
      <c r="F80" s="35">
        <v>20483</v>
      </c>
    </row>
    <row r="81" spans="1:6">
      <c r="A81" t="s">
        <v>287</v>
      </c>
      <c r="B81" t="s">
        <v>381</v>
      </c>
      <c r="C81" s="2">
        <v>1282</v>
      </c>
      <c r="D81" s="3">
        <v>37.5</v>
      </c>
      <c r="E81" s="2">
        <v>20161</v>
      </c>
      <c r="F81" s="35">
        <v>20067</v>
      </c>
    </row>
    <row r="82" spans="1:6">
      <c r="A82" t="s">
        <v>316</v>
      </c>
      <c r="B82" t="s">
        <v>268</v>
      </c>
      <c r="C82" s="2">
        <v>1311</v>
      </c>
      <c r="D82" s="3">
        <v>24</v>
      </c>
      <c r="E82" s="2">
        <v>2670</v>
      </c>
      <c r="F82" s="35">
        <v>2061</v>
      </c>
    </row>
    <row r="83" spans="1:6">
      <c r="A83" t="s">
        <v>297</v>
      </c>
      <c r="B83" t="s">
        <v>419</v>
      </c>
      <c r="C83" s="2">
        <v>1317</v>
      </c>
      <c r="D83" s="3">
        <v>48</v>
      </c>
      <c r="E83" s="2">
        <v>1456</v>
      </c>
      <c r="F83" s="35">
        <v>823</v>
      </c>
    </row>
    <row r="84" spans="1:6">
      <c r="A84" t="s">
        <v>292</v>
      </c>
      <c r="B84" t="s">
        <v>405</v>
      </c>
      <c r="C84" s="2">
        <v>1318</v>
      </c>
      <c r="D84" s="3">
        <v>34</v>
      </c>
      <c r="E84" s="2">
        <v>13221</v>
      </c>
      <c r="F84" s="35">
        <v>17329</v>
      </c>
    </row>
    <row r="85" spans="1:6">
      <c r="A85" t="s">
        <v>300</v>
      </c>
      <c r="B85" t="s">
        <v>208</v>
      </c>
      <c r="C85" s="2">
        <v>1408</v>
      </c>
      <c r="D85" s="3">
        <v>20</v>
      </c>
      <c r="E85" s="2">
        <v>4230</v>
      </c>
      <c r="F85" s="35">
        <v>4187</v>
      </c>
    </row>
    <row r="86" spans="1:6">
      <c r="A86" t="s">
        <v>306</v>
      </c>
      <c r="B86" t="s">
        <v>231</v>
      </c>
      <c r="C86" s="2">
        <v>1424</v>
      </c>
      <c r="D86" s="3">
        <v>44.5</v>
      </c>
      <c r="E86" s="2">
        <v>12419</v>
      </c>
      <c r="F86" s="35">
        <v>11094</v>
      </c>
    </row>
    <row r="87" spans="1:6">
      <c r="A87" t="s">
        <v>287</v>
      </c>
      <c r="B87" t="s">
        <v>152</v>
      </c>
      <c r="C87" s="2">
        <v>1491</v>
      </c>
      <c r="D87" s="3">
        <v>24</v>
      </c>
      <c r="E87" s="2">
        <v>13343</v>
      </c>
      <c r="F87" s="35">
        <v>13273</v>
      </c>
    </row>
    <row r="88" spans="1:6">
      <c r="A88" t="s">
        <v>305</v>
      </c>
      <c r="B88" t="s">
        <v>217</v>
      </c>
      <c r="C88" s="2">
        <v>1492</v>
      </c>
      <c r="D88" s="3">
        <v>41</v>
      </c>
      <c r="E88" s="2">
        <v>14453</v>
      </c>
      <c r="F88" s="35">
        <v>17332</v>
      </c>
    </row>
    <row r="89" spans="1:6">
      <c r="A89" t="s">
        <v>306</v>
      </c>
      <c r="B89" t="s">
        <v>224</v>
      </c>
      <c r="C89" s="2">
        <v>1570</v>
      </c>
      <c r="D89" s="3">
        <v>20</v>
      </c>
      <c r="E89" s="2">
        <v>4827</v>
      </c>
      <c r="F89" s="35">
        <v>4387</v>
      </c>
    </row>
    <row r="90" spans="1:6">
      <c r="A90" t="s">
        <v>318</v>
      </c>
      <c r="B90" t="s">
        <v>344</v>
      </c>
      <c r="C90" s="2">
        <v>1593</v>
      </c>
      <c r="D90" s="3">
        <v>30</v>
      </c>
      <c r="E90" s="2">
        <v>7070</v>
      </c>
      <c r="F90" s="35">
        <v>10207</v>
      </c>
    </row>
    <row r="91" spans="1:6">
      <c r="A91" t="s">
        <v>292</v>
      </c>
      <c r="B91" t="s">
        <v>406</v>
      </c>
      <c r="C91" s="2">
        <v>1635</v>
      </c>
      <c r="D91" s="3">
        <v>30</v>
      </c>
      <c r="E91" s="2">
        <v>13330</v>
      </c>
      <c r="F91" s="35">
        <v>14395</v>
      </c>
    </row>
    <row r="92" spans="1:6">
      <c r="A92" t="s">
        <v>289</v>
      </c>
      <c r="B92" t="s">
        <v>387</v>
      </c>
      <c r="C92" s="2">
        <v>1650</v>
      </c>
      <c r="D92" s="3">
        <v>26.5</v>
      </c>
      <c r="E92" s="2">
        <v>4440</v>
      </c>
      <c r="F92" s="35">
        <v>9738</v>
      </c>
    </row>
    <row r="93" spans="1:6">
      <c r="A93" t="s">
        <v>303</v>
      </c>
      <c r="B93" t="s">
        <v>364</v>
      </c>
      <c r="C93" s="2">
        <v>1709</v>
      </c>
      <c r="D93" s="3">
        <v>37</v>
      </c>
      <c r="E93" s="2">
        <v>24639</v>
      </c>
      <c r="F93" s="35">
        <v>14438</v>
      </c>
    </row>
    <row r="94" spans="1:6">
      <c r="A94" t="s">
        <v>297</v>
      </c>
      <c r="B94" t="s">
        <v>298</v>
      </c>
      <c r="C94" s="2">
        <v>1711</v>
      </c>
      <c r="D94" s="3">
        <v>45</v>
      </c>
      <c r="E94" s="2">
        <v>19950</v>
      </c>
      <c r="F94" s="35">
        <v>22402</v>
      </c>
    </row>
    <row r="95" spans="1:6">
      <c r="A95" t="s">
        <v>294</v>
      </c>
      <c r="B95" t="s">
        <v>427</v>
      </c>
      <c r="C95" s="2">
        <v>1731</v>
      </c>
      <c r="D95" s="3">
        <v>48</v>
      </c>
      <c r="E95" s="2">
        <v>28350</v>
      </c>
      <c r="F95" s="35">
        <v>24926</v>
      </c>
    </row>
    <row r="96" spans="1:6">
      <c r="A96" t="s">
        <v>290</v>
      </c>
      <c r="B96" t="s">
        <v>170</v>
      </c>
      <c r="C96" s="2">
        <v>1807</v>
      </c>
      <c r="D96" s="3">
        <v>30</v>
      </c>
      <c r="E96" s="2">
        <v>12235</v>
      </c>
      <c r="F96" s="35">
        <v>13374</v>
      </c>
    </row>
    <row r="97" spans="1:8">
      <c r="A97" t="s">
        <v>219</v>
      </c>
      <c r="B97" t="s">
        <v>362</v>
      </c>
      <c r="C97" s="2">
        <v>1843</v>
      </c>
      <c r="D97" s="3">
        <v>45</v>
      </c>
      <c r="E97" s="2">
        <v>4153</v>
      </c>
      <c r="F97" s="35">
        <v>4731</v>
      </c>
      <c r="H97" s="2"/>
    </row>
    <row r="98" spans="1:8">
      <c r="A98" t="s">
        <v>306</v>
      </c>
      <c r="B98" t="s">
        <v>228</v>
      </c>
      <c r="C98" s="2">
        <v>1917</v>
      </c>
      <c r="D98" s="3">
        <v>47</v>
      </c>
      <c r="E98" s="2">
        <v>13360</v>
      </c>
      <c r="F98" s="35">
        <v>12843</v>
      </c>
    </row>
    <row r="99" spans="1:8">
      <c r="A99" t="s">
        <v>311</v>
      </c>
      <c r="B99" t="s">
        <v>384</v>
      </c>
      <c r="C99" s="2">
        <v>1918</v>
      </c>
      <c r="D99" s="3">
        <v>47</v>
      </c>
      <c r="E99" s="2">
        <v>26267</v>
      </c>
      <c r="F99" s="35">
        <v>19881</v>
      </c>
    </row>
    <row r="100" spans="1:8">
      <c r="A100" t="s">
        <v>308</v>
      </c>
      <c r="B100" t="s">
        <v>236</v>
      </c>
      <c r="C100" s="2">
        <v>1952</v>
      </c>
      <c r="D100" s="3">
        <v>30</v>
      </c>
      <c r="E100" s="2">
        <v>16474</v>
      </c>
      <c r="F100" s="35">
        <v>16091</v>
      </c>
    </row>
    <row r="101" spans="1:8">
      <c r="A101" t="s">
        <v>316</v>
      </c>
      <c r="B101" t="s">
        <v>267</v>
      </c>
      <c r="C101" s="2">
        <v>1993</v>
      </c>
      <c r="D101" s="3">
        <v>30</v>
      </c>
      <c r="E101" s="2">
        <v>6384</v>
      </c>
      <c r="F101" s="35">
        <v>5748</v>
      </c>
    </row>
    <row r="102" spans="1:8">
      <c r="A102" t="s">
        <v>285</v>
      </c>
      <c r="B102" t="s">
        <v>147</v>
      </c>
      <c r="C102" s="2">
        <v>1998</v>
      </c>
      <c r="D102" s="3">
        <v>8</v>
      </c>
      <c r="E102" s="2">
        <v>3332</v>
      </c>
      <c r="F102" s="35">
        <v>4705</v>
      </c>
    </row>
    <row r="103" spans="1:8">
      <c r="A103" t="s">
        <v>292</v>
      </c>
      <c r="B103" t="s">
        <v>182</v>
      </c>
      <c r="C103" s="2">
        <v>2014</v>
      </c>
      <c r="D103" s="3">
        <v>37</v>
      </c>
      <c r="E103" s="2">
        <v>25924</v>
      </c>
      <c r="F103" s="35">
        <v>28009</v>
      </c>
    </row>
    <row r="104" spans="1:8">
      <c r="A104" t="s">
        <v>318</v>
      </c>
      <c r="B104" t="s">
        <v>369</v>
      </c>
      <c r="C104" s="2">
        <v>2017</v>
      </c>
      <c r="D104" s="3">
        <v>20</v>
      </c>
      <c r="E104" s="2">
        <v>2311</v>
      </c>
      <c r="F104" s="35">
        <v>2713</v>
      </c>
    </row>
    <row r="105" spans="1:8">
      <c r="A105" t="s">
        <v>290</v>
      </c>
      <c r="B105" t="s">
        <v>338</v>
      </c>
      <c r="C105" s="2">
        <v>2028</v>
      </c>
      <c r="D105" s="3">
        <v>33</v>
      </c>
      <c r="E105" s="2">
        <v>20300</v>
      </c>
      <c r="F105" s="35">
        <v>21920</v>
      </c>
    </row>
    <row r="106" spans="1:8">
      <c r="A106" t="s">
        <v>289</v>
      </c>
      <c r="B106" t="s">
        <v>337</v>
      </c>
      <c r="C106" s="2">
        <v>2066</v>
      </c>
      <c r="D106" s="3">
        <v>40</v>
      </c>
      <c r="E106" s="2">
        <v>1422</v>
      </c>
      <c r="F106" s="35">
        <v>16591</v>
      </c>
    </row>
    <row r="107" spans="1:8">
      <c r="A107" t="s">
        <v>300</v>
      </c>
      <c r="B107" t="s">
        <v>428</v>
      </c>
      <c r="C107" s="2">
        <v>2104</v>
      </c>
      <c r="D107" s="3">
        <v>45</v>
      </c>
      <c r="E107" s="2">
        <v>11678</v>
      </c>
      <c r="F107" s="35">
        <v>11560</v>
      </c>
    </row>
    <row r="108" spans="1:8">
      <c r="A108" t="s">
        <v>311</v>
      </c>
      <c r="B108" t="s">
        <v>254</v>
      </c>
      <c r="C108" s="2">
        <v>2125</v>
      </c>
      <c r="D108" s="3">
        <v>30</v>
      </c>
      <c r="E108" s="2">
        <v>9568</v>
      </c>
      <c r="F108" s="35">
        <v>7399</v>
      </c>
      <c r="H108" s="2"/>
    </row>
    <row r="109" spans="1:8">
      <c r="A109" t="s">
        <v>315</v>
      </c>
      <c r="B109" t="s">
        <v>265</v>
      </c>
      <c r="C109" s="2">
        <v>2190</v>
      </c>
      <c r="D109" s="3">
        <v>15</v>
      </c>
      <c r="E109" s="2">
        <v>10262</v>
      </c>
      <c r="F109" s="35">
        <v>15310</v>
      </c>
      <c r="H109" s="2"/>
    </row>
    <row r="110" spans="1:8">
      <c r="A110" t="s">
        <v>259</v>
      </c>
      <c r="B110" t="s">
        <v>401</v>
      </c>
      <c r="C110" s="2">
        <v>2195</v>
      </c>
      <c r="D110" s="3">
        <v>48</v>
      </c>
      <c r="E110" s="2">
        <v>5264</v>
      </c>
      <c r="F110" s="35">
        <v>14597</v>
      </c>
    </row>
    <row r="111" spans="1:8">
      <c r="A111" t="s">
        <v>291</v>
      </c>
      <c r="B111" t="s">
        <v>174</v>
      </c>
      <c r="C111" s="2">
        <v>2199</v>
      </c>
      <c r="D111" s="3">
        <v>40</v>
      </c>
      <c r="E111" s="2">
        <v>15246</v>
      </c>
      <c r="F111" s="35">
        <v>15219</v>
      </c>
    </row>
    <row r="112" spans="1:8">
      <c r="A112" t="s">
        <v>285</v>
      </c>
      <c r="B112" t="s">
        <v>329</v>
      </c>
      <c r="C112" s="2">
        <v>2214</v>
      </c>
      <c r="D112" s="3">
        <v>19</v>
      </c>
      <c r="E112" s="2">
        <v>6656</v>
      </c>
      <c r="F112" s="35">
        <v>7914</v>
      </c>
    </row>
    <row r="113" spans="1:6">
      <c r="A113" t="s">
        <v>306</v>
      </c>
      <c r="B113" t="s">
        <v>230</v>
      </c>
      <c r="C113" s="2">
        <v>2238</v>
      </c>
      <c r="D113" s="3">
        <v>31</v>
      </c>
      <c r="E113" s="2">
        <v>2077</v>
      </c>
      <c r="F113" s="35">
        <v>2344</v>
      </c>
    </row>
    <row r="114" spans="1:6">
      <c r="A114" t="s">
        <v>318</v>
      </c>
      <c r="B114" t="s">
        <v>343</v>
      </c>
      <c r="C114" s="2">
        <v>2248</v>
      </c>
      <c r="D114" s="3">
        <v>30</v>
      </c>
      <c r="E114" s="2">
        <v>10026</v>
      </c>
      <c r="F114" s="35">
        <v>9007</v>
      </c>
    </row>
    <row r="115" spans="1:6">
      <c r="A115" t="s">
        <v>291</v>
      </c>
      <c r="B115" t="s">
        <v>177</v>
      </c>
      <c r="C115" s="2">
        <v>2373</v>
      </c>
      <c r="D115" s="3">
        <v>45</v>
      </c>
      <c r="E115" s="2">
        <v>16499</v>
      </c>
      <c r="F115" s="35">
        <v>19026</v>
      </c>
    </row>
    <row r="116" spans="1:6">
      <c r="A116" t="s">
        <v>285</v>
      </c>
      <c r="B116" t="s">
        <v>146</v>
      </c>
      <c r="C116" s="2">
        <v>2407</v>
      </c>
      <c r="D116" s="3">
        <v>19</v>
      </c>
      <c r="E116" s="2">
        <v>8069</v>
      </c>
      <c r="F116" s="35">
        <v>14901</v>
      </c>
    </row>
    <row r="117" spans="1:6">
      <c r="A117" t="s">
        <v>315</v>
      </c>
      <c r="B117" t="s">
        <v>390</v>
      </c>
      <c r="C117" s="2">
        <v>2456</v>
      </c>
      <c r="D117" s="3">
        <v>10</v>
      </c>
      <c r="E117" s="3">
        <v>390</v>
      </c>
      <c r="F117" s="37" t="s">
        <v>434</v>
      </c>
    </row>
    <row r="118" spans="1:6">
      <c r="A118" t="s">
        <v>296</v>
      </c>
      <c r="B118" t="s">
        <v>327</v>
      </c>
      <c r="C118" s="2">
        <v>2505</v>
      </c>
      <c r="D118" s="3">
        <v>41</v>
      </c>
      <c r="E118" s="2">
        <v>17590</v>
      </c>
      <c r="F118" s="35">
        <v>17022</v>
      </c>
    </row>
    <row r="119" spans="1:6">
      <c r="A119" t="s">
        <v>301</v>
      </c>
      <c r="B119" t="s">
        <v>440</v>
      </c>
      <c r="C119" s="2">
        <v>2531</v>
      </c>
      <c r="D119" s="3">
        <v>45.5</v>
      </c>
      <c r="E119" s="2">
        <v>24772</v>
      </c>
      <c r="F119" s="35">
        <v>16714</v>
      </c>
    </row>
    <row r="120" spans="1:6">
      <c r="A120" t="s">
        <v>287</v>
      </c>
      <c r="B120" t="s">
        <v>162</v>
      </c>
      <c r="C120" s="2">
        <v>2540</v>
      </c>
      <c r="D120" s="3">
        <v>44</v>
      </c>
      <c r="E120" s="2">
        <v>31628</v>
      </c>
      <c r="F120" s="35">
        <v>35289</v>
      </c>
    </row>
    <row r="121" spans="1:6">
      <c r="A121" t="s">
        <v>301</v>
      </c>
      <c r="B121" t="s">
        <v>211</v>
      </c>
      <c r="C121" s="2">
        <v>2566</v>
      </c>
      <c r="D121" s="3">
        <v>45.5</v>
      </c>
      <c r="E121" s="2">
        <v>13993</v>
      </c>
      <c r="F121" s="35">
        <v>12493</v>
      </c>
    </row>
    <row r="122" spans="1:6">
      <c r="A122" t="s">
        <v>285</v>
      </c>
      <c r="B122" t="s">
        <v>328</v>
      </c>
      <c r="C122" s="2">
        <v>2683</v>
      </c>
      <c r="D122" s="3">
        <v>19</v>
      </c>
      <c r="E122" s="2">
        <v>11527</v>
      </c>
      <c r="F122" s="35">
        <v>13190</v>
      </c>
    </row>
    <row r="123" spans="1:6">
      <c r="A123" t="s">
        <v>312</v>
      </c>
      <c r="B123" t="s">
        <v>400</v>
      </c>
      <c r="C123" s="2">
        <v>2779</v>
      </c>
      <c r="D123" s="3">
        <v>40</v>
      </c>
      <c r="E123" s="2">
        <v>8856</v>
      </c>
      <c r="F123" s="35">
        <v>6216</v>
      </c>
    </row>
    <row r="124" spans="1:6">
      <c r="A124" t="s">
        <v>310</v>
      </c>
      <c r="B124" t="s">
        <v>246</v>
      </c>
      <c r="C124" s="2">
        <v>2782</v>
      </c>
      <c r="D124" s="3">
        <v>36</v>
      </c>
      <c r="E124" s="2">
        <v>58674</v>
      </c>
      <c r="F124" s="35">
        <v>68677</v>
      </c>
    </row>
    <row r="125" spans="1:6">
      <c r="A125" t="s">
        <v>306</v>
      </c>
      <c r="B125" t="s">
        <v>225</v>
      </c>
      <c r="C125" s="2">
        <v>2792</v>
      </c>
      <c r="D125" s="3">
        <v>45</v>
      </c>
      <c r="E125" s="2">
        <v>16332</v>
      </c>
      <c r="F125" s="35">
        <v>17965</v>
      </c>
    </row>
    <row r="126" spans="1:6">
      <c r="A126" t="s">
        <v>309</v>
      </c>
      <c r="B126" t="s">
        <v>359</v>
      </c>
      <c r="C126" s="2">
        <v>2816</v>
      </c>
      <c r="D126" s="3">
        <v>40</v>
      </c>
      <c r="E126" s="2">
        <v>6830</v>
      </c>
      <c r="F126" s="35">
        <v>11562</v>
      </c>
    </row>
    <row r="127" spans="1:6">
      <c r="A127" t="s">
        <v>290</v>
      </c>
      <c r="B127" t="s">
        <v>171</v>
      </c>
      <c r="C127" s="2">
        <v>2911</v>
      </c>
      <c r="D127" s="3">
        <v>35</v>
      </c>
      <c r="E127" s="2">
        <v>24265</v>
      </c>
      <c r="F127" s="35">
        <v>17631</v>
      </c>
    </row>
    <row r="128" spans="1:6">
      <c r="A128" t="s">
        <v>315</v>
      </c>
      <c r="B128" t="s">
        <v>376</v>
      </c>
      <c r="C128" s="2">
        <v>2913</v>
      </c>
      <c r="D128" s="3">
        <v>15</v>
      </c>
      <c r="E128" s="2">
        <v>5934</v>
      </c>
      <c r="F128" s="35">
        <v>10399</v>
      </c>
    </row>
    <row r="129" spans="1:6">
      <c r="A129" t="s">
        <v>299</v>
      </c>
      <c r="B129" t="s">
        <v>201</v>
      </c>
      <c r="C129" s="2">
        <v>2948</v>
      </c>
      <c r="D129" s="3">
        <v>47</v>
      </c>
      <c r="E129" s="2">
        <v>95045</v>
      </c>
      <c r="F129" s="35">
        <v>85445</v>
      </c>
    </row>
    <row r="130" spans="1:6">
      <c r="A130" t="s">
        <v>308</v>
      </c>
      <c r="B130" t="s">
        <v>240</v>
      </c>
      <c r="C130" s="2">
        <v>2961</v>
      </c>
      <c r="D130" s="3">
        <v>51</v>
      </c>
      <c r="E130" s="2">
        <v>62908</v>
      </c>
      <c r="F130" s="35">
        <v>64648</v>
      </c>
    </row>
    <row r="131" spans="1:6">
      <c r="A131" t="s">
        <v>320</v>
      </c>
      <c r="B131" t="s">
        <v>353</v>
      </c>
      <c r="C131" s="2">
        <v>3118</v>
      </c>
      <c r="D131" s="3">
        <v>16</v>
      </c>
      <c r="E131" s="3">
        <v>504</v>
      </c>
      <c r="F131" s="35">
        <v>2916</v>
      </c>
    </row>
    <row r="132" spans="1:6">
      <c r="A132" t="s">
        <v>287</v>
      </c>
      <c r="B132" t="s">
        <v>153</v>
      </c>
      <c r="C132" s="2">
        <v>3225</v>
      </c>
      <c r="D132" s="3">
        <v>41.5</v>
      </c>
      <c r="E132" s="2">
        <v>35885</v>
      </c>
      <c r="F132" s="35">
        <v>34770</v>
      </c>
    </row>
    <row r="133" spans="1:6">
      <c r="A133" t="s">
        <v>308</v>
      </c>
      <c r="B133" t="s">
        <v>324</v>
      </c>
      <c r="C133" s="2">
        <v>3351</v>
      </c>
      <c r="D133" s="3">
        <v>40</v>
      </c>
      <c r="E133" s="2">
        <v>13959</v>
      </c>
      <c r="F133" s="35">
        <v>15213</v>
      </c>
    </row>
    <row r="134" spans="1:6">
      <c r="A134" t="s">
        <v>287</v>
      </c>
      <c r="B134" t="s">
        <v>158</v>
      </c>
      <c r="C134" s="2">
        <v>3429</v>
      </c>
      <c r="D134" s="3">
        <v>37.5</v>
      </c>
      <c r="E134" s="2">
        <v>21318</v>
      </c>
      <c r="F134" s="35">
        <v>23144</v>
      </c>
    </row>
    <row r="135" spans="1:6">
      <c r="A135" t="s">
        <v>300</v>
      </c>
      <c r="B135" t="s">
        <v>371</v>
      </c>
      <c r="C135" s="2">
        <v>3701</v>
      </c>
      <c r="D135" s="3">
        <v>41</v>
      </c>
      <c r="E135" s="2">
        <v>13525</v>
      </c>
      <c r="F135" s="35">
        <v>15718</v>
      </c>
    </row>
    <row r="136" spans="1:6">
      <c r="A136" t="s">
        <v>212</v>
      </c>
      <c r="B136" t="s">
        <v>213</v>
      </c>
      <c r="C136" s="2">
        <v>3794</v>
      </c>
      <c r="D136" s="3">
        <v>18.75</v>
      </c>
      <c r="E136" s="2">
        <v>6209</v>
      </c>
      <c r="F136" s="35">
        <v>7315</v>
      </c>
    </row>
    <row r="137" spans="1:6">
      <c r="A137" t="s">
        <v>142</v>
      </c>
      <c r="B137" t="s">
        <v>333</v>
      </c>
      <c r="C137" s="2">
        <v>3830</v>
      </c>
      <c r="D137" s="3">
        <v>36</v>
      </c>
      <c r="E137" s="2">
        <v>10609</v>
      </c>
      <c r="F137" s="35">
        <v>9616</v>
      </c>
    </row>
    <row r="138" spans="1:6">
      <c r="A138" t="s">
        <v>290</v>
      </c>
      <c r="B138" t="s">
        <v>172</v>
      </c>
      <c r="C138" s="2">
        <v>3916</v>
      </c>
      <c r="D138" s="3">
        <v>35</v>
      </c>
      <c r="E138" s="2">
        <v>19703</v>
      </c>
      <c r="F138" s="35">
        <v>17505</v>
      </c>
    </row>
    <row r="139" spans="1:6">
      <c r="A139" t="s">
        <v>302</v>
      </c>
      <c r="B139" t="s">
        <v>345</v>
      </c>
      <c r="C139" s="2">
        <v>4095</v>
      </c>
      <c r="D139" s="3">
        <v>32</v>
      </c>
      <c r="E139" s="2">
        <v>26303</v>
      </c>
      <c r="F139" s="35">
        <v>26987</v>
      </c>
    </row>
    <row r="140" spans="1:6">
      <c r="A140" t="s">
        <v>287</v>
      </c>
      <c r="B140" t="s">
        <v>161</v>
      </c>
      <c r="C140" s="2">
        <v>4298</v>
      </c>
      <c r="D140" s="3">
        <v>49</v>
      </c>
      <c r="E140" s="2">
        <v>46737</v>
      </c>
      <c r="F140" s="35">
        <v>46351</v>
      </c>
    </row>
    <row r="141" spans="1:6">
      <c r="A141" t="s">
        <v>289</v>
      </c>
      <c r="B141" t="s">
        <v>349</v>
      </c>
      <c r="C141" s="2">
        <v>4374</v>
      </c>
      <c r="D141" s="3">
        <v>45</v>
      </c>
      <c r="E141" s="2">
        <v>9507</v>
      </c>
      <c r="F141" s="35">
        <v>39760</v>
      </c>
    </row>
    <row r="142" spans="1:6">
      <c r="A142" t="s">
        <v>312</v>
      </c>
      <c r="B142" t="s">
        <v>388</v>
      </c>
      <c r="C142" s="2">
        <v>4661</v>
      </c>
      <c r="D142" s="3">
        <v>40</v>
      </c>
      <c r="E142" s="2">
        <v>12476</v>
      </c>
      <c r="F142" s="35">
        <v>10056</v>
      </c>
    </row>
    <row r="143" spans="1:6">
      <c r="A143" t="s">
        <v>306</v>
      </c>
      <c r="B143" t="s">
        <v>223</v>
      </c>
      <c r="C143" s="2">
        <v>4794</v>
      </c>
      <c r="D143" s="3">
        <v>46</v>
      </c>
      <c r="E143" s="2">
        <v>44830</v>
      </c>
      <c r="F143" s="35">
        <v>42164</v>
      </c>
    </row>
    <row r="144" spans="1:6">
      <c r="A144" t="s">
        <v>306</v>
      </c>
      <c r="B144" t="s">
        <v>233</v>
      </c>
      <c r="C144" s="2">
        <v>4824</v>
      </c>
      <c r="D144" s="3">
        <v>45</v>
      </c>
      <c r="E144" s="2">
        <v>38378</v>
      </c>
      <c r="F144" s="35">
        <v>39864</v>
      </c>
    </row>
    <row r="145" spans="1:8">
      <c r="A145" t="s">
        <v>320</v>
      </c>
      <c r="B145" t="s">
        <v>280</v>
      </c>
      <c r="C145" s="2">
        <v>5065</v>
      </c>
      <c r="D145" s="3">
        <v>45</v>
      </c>
      <c r="E145" s="2">
        <v>14754</v>
      </c>
      <c r="F145" s="35">
        <v>13764</v>
      </c>
    </row>
    <row r="146" spans="1:8">
      <c r="A146" t="s">
        <v>308</v>
      </c>
      <c r="B146" t="s">
        <v>243</v>
      </c>
      <c r="C146" s="2">
        <v>5656</v>
      </c>
      <c r="D146" s="3">
        <v>54</v>
      </c>
      <c r="E146" s="2">
        <v>31591</v>
      </c>
      <c r="F146" s="35">
        <v>29376</v>
      </c>
    </row>
    <row r="147" spans="1:8">
      <c r="A147" t="s">
        <v>281</v>
      </c>
      <c r="B147" t="s">
        <v>281</v>
      </c>
      <c r="C147" s="2">
        <v>5669</v>
      </c>
      <c r="D147" s="3">
        <v>49</v>
      </c>
      <c r="E147" s="2">
        <v>64320</v>
      </c>
      <c r="F147" s="35">
        <v>56673</v>
      </c>
    </row>
    <row r="148" spans="1:8">
      <c r="A148" t="s">
        <v>290</v>
      </c>
      <c r="B148" t="s">
        <v>394</v>
      </c>
      <c r="C148" s="2">
        <v>5917</v>
      </c>
      <c r="D148" s="3">
        <v>52</v>
      </c>
      <c r="E148" s="2">
        <v>61022</v>
      </c>
      <c r="F148" s="35">
        <v>63980</v>
      </c>
    </row>
    <row r="149" spans="1:8">
      <c r="A149" t="s">
        <v>289</v>
      </c>
      <c r="B149" t="s">
        <v>407</v>
      </c>
      <c r="C149" s="2">
        <v>5939</v>
      </c>
      <c r="D149" s="3">
        <v>40</v>
      </c>
      <c r="E149" s="2">
        <v>35692</v>
      </c>
      <c r="F149" s="35">
        <v>20521</v>
      </c>
    </row>
    <row r="150" spans="1:8">
      <c r="A150" t="s">
        <v>287</v>
      </c>
      <c r="B150" t="s">
        <v>157</v>
      </c>
      <c r="C150" s="2">
        <v>6008</v>
      </c>
      <c r="D150" s="3">
        <v>45.5</v>
      </c>
      <c r="E150" s="2">
        <v>36705</v>
      </c>
      <c r="F150" s="35">
        <v>37514</v>
      </c>
    </row>
    <row r="151" spans="1:8">
      <c r="A151" t="s">
        <v>318</v>
      </c>
      <c r="B151" t="s">
        <v>325</v>
      </c>
      <c r="C151" s="2">
        <v>6172</v>
      </c>
      <c r="D151" s="3">
        <v>48</v>
      </c>
      <c r="E151" s="2">
        <v>26787</v>
      </c>
      <c r="F151" s="35">
        <v>28502</v>
      </c>
    </row>
    <row r="152" spans="1:8">
      <c r="A152" t="s">
        <v>313</v>
      </c>
      <c r="B152" t="s">
        <v>260</v>
      </c>
      <c r="C152" s="2">
        <v>6523</v>
      </c>
      <c r="D152" s="3">
        <v>55</v>
      </c>
      <c r="E152" s="2">
        <v>55336</v>
      </c>
      <c r="F152" s="35">
        <v>60708</v>
      </c>
    </row>
    <row r="153" spans="1:8">
      <c r="A153" t="s">
        <v>306</v>
      </c>
      <c r="B153" t="s">
        <v>358</v>
      </c>
      <c r="C153" s="2">
        <v>6708</v>
      </c>
      <c r="D153" s="3">
        <v>43.5</v>
      </c>
      <c r="E153" s="2">
        <v>71890</v>
      </c>
      <c r="F153" s="35">
        <v>68157</v>
      </c>
    </row>
    <row r="154" spans="1:8">
      <c r="A154" t="s">
        <v>292</v>
      </c>
      <c r="B154" t="s">
        <v>184</v>
      </c>
      <c r="C154" s="2">
        <v>6878</v>
      </c>
      <c r="D154" s="3">
        <v>48.5</v>
      </c>
      <c r="E154" s="2">
        <v>95437</v>
      </c>
      <c r="F154" s="35">
        <v>108749</v>
      </c>
    </row>
    <row r="155" spans="1:8">
      <c r="A155" t="s">
        <v>287</v>
      </c>
      <c r="B155" t="s">
        <v>336</v>
      </c>
      <c r="C155" s="2">
        <v>6914</v>
      </c>
      <c r="D155" s="3">
        <v>60</v>
      </c>
      <c r="E155" s="2">
        <v>156719</v>
      </c>
      <c r="F155" s="35">
        <v>141587</v>
      </c>
    </row>
    <row r="156" spans="1:8">
      <c r="A156" t="s">
        <v>295</v>
      </c>
      <c r="B156" t="s">
        <v>192</v>
      </c>
      <c r="C156" s="2">
        <v>7064</v>
      </c>
      <c r="D156" s="3">
        <v>54</v>
      </c>
      <c r="E156" s="2">
        <v>49139</v>
      </c>
      <c r="F156" s="37">
        <v>802</v>
      </c>
    </row>
    <row r="157" spans="1:8">
      <c r="A157" t="s">
        <v>287</v>
      </c>
      <c r="B157" t="s">
        <v>155</v>
      </c>
      <c r="C157" s="2">
        <v>7118</v>
      </c>
      <c r="D157" s="3">
        <v>50</v>
      </c>
      <c r="E157" s="2">
        <v>82362</v>
      </c>
      <c r="F157" s="35">
        <v>89407</v>
      </c>
    </row>
    <row r="158" spans="1:8">
      <c r="A158" t="s">
        <v>306</v>
      </c>
      <c r="B158" t="s">
        <v>357</v>
      </c>
      <c r="C158" s="2">
        <v>7335</v>
      </c>
      <c r="D158" s="3">
        <v>53</v>
      </c>
      <c r="E158" s="2">
        <v>85441</v>
      </c>
      <c r="F158" s="35">
        <v>82960</v>
      </c>
    </row>
    <row r="159" spans="1:8">
      <c r="A159" t="s">
        <v>318</v>
      </c>
      <c r="B159" t="s">
        <v>271</v>
      </c>
      <c r="C159" s="2">
        <v>7368</v>
      </c>
      <c r="D159" s="3">
        <v>50</v>
      </c>
      <c r="E159" s="2">
        <v>44210</v>
      </c>
      <c r="F159" s="35">
        <v>23224</v>
      </c>
    </row>
    <row r="160" spans="1:8">
      <c r="A160" t="s">
        <v>235</v>
      </c>
      <c r="B160" t="s">
        <v>372</v>
      </c>
      <c r="C160" s="2">
        <v>7705</v>
      </c>
      <c r="D160" s="3">
        <v>47</v>
      </c>
      <c r="E160" s="2">
        <v>27368</v>
      </c>
      <c r="F160" s="35">
        <v>26674</v>
      </c>
      <c r="H160" s="36"/>
    </row>
    <row r="161" spans="1:8">
      <c r="A161" t="s">
        <v>292</v>
      </c>
      <c r="B161" t="s">
        <v>181</v>
      </c>
      <c r="C161" s="2">
        <v>7729</v>
      </c>
      <c r="D161" s="3">
        <v>48.5</v>
      </c>
      <c r="E161" s="2">
        <v>124936</v>
      </c>
      <c r="F161" s="35">
        <v>121311</v>
      </c>
    </row>
    <row r="162" spans="1:8">
      <c r="A162" t="s">
        <v>220</v>
      </c>
      <c r="B162" t="s">
        <v>354</v>
      </c>
      <c r="C162" s="2">
        <v>7964</v>
      </c>
      <c r="D162" s="3">
        <v>55</v>
      </c>
      <c r="E162" s="2">
        <v>7790</v>
      </c>
      <c r="F162" s="35">
        <v>13744</v>
      </c>
    </row>
    <row r="163" spans="1:8">
      <c r="A163" t="s">
        <v>319</v>
      </c>
      <c r="B163" t="s">
        <v>370</v>
      </c>
      <c r="C163" s="2">
        <v>8065</v>
      </c>
      <c r="D163" s="3">
        <v>52.5</v>
      </c>
      <c r="E163" s="2">
        <v>91974</v>
      </c>
      <c r="F163" s="35">
        <v>93049</v>
      </c>
      <c r="H163" s="2"/>
    </row>
    <row r="164" spans="1:8">
      <c r="A164" t="s">
        <v>308</v>
      </c>
      <c r="B164" t="s">
        <v>340</v>
      </c>
      <c r="C164" s="2">
        <v>8664</v>
      </c>
      <c r="D164" s="3">
        <v>51</v>
      </c>
      <c r="E164" s="2">
        <v>65316</v>
      </c>
      <c r="F164" s="35">
        <v>63607</v>
      </c>
    </row>
    <row r="165" spans="1:8">
      <c r="A165" t="s">
        <v>303</v>
      </c>
      <c r="B165" t="s">
        <v>397</v>
      </c>
      <c r="C165" s="2">
        <v>9983</v>
      </c>
      <c r="D165" s="3">
        <v>56</v>
      </c>
      <c r="E165" s="2">
        <v>87303</v>
      </c>
      <c r="F165" s="35">
        <v>65545</v>
      </c>
    </row>
    <row r="166" spans="1:8">
      <c r="A166" t="s">
        <v>317</v>
      </c>
      <c r="B166" t="s">
        <v>270</v>
      </c>
      <c r="C166" s="2">
        <v>10266</v>
      </c>
      <c r="D166" s="3">
        <v>49</v>
      </c>
      <c r="E166" s="2">
        <v>66511</v>
      </c>
      <c r="F166" s="35">
        <v>69197</v>
      </c>
    </row>
    <row r="167" spans="1:8">
      <c r="A167" t="s">
        <v>292</v>
      </c>
      <c r="B167" t="s">
        <v>352</v>
      </c>
      <c r="C167" s="2">
        <v>10580</v>
      </c>
      <c r="D167" s="3">
        <v>53.5</v>
      </c>
      <c r="E167" s="2">
        <v>165260</v>
      </c>
      <c r="F167" s="35">
        <v>177949</v>
      </c>
    </row>
    <row r="168" spans="1:8">
      <c r="A168" t="s">
        <v>315</v>
      </c>
      <c r="B168" t="s">
        <v>355</v>
      </c>
      <c r="C168" s="2">
        <v>11264</v>
      </c>
      <c r="D168" s="3">
        <v>45</v>
      </c>
      <c r="E168" s="2">
        <v>40620</v>
      </c>
      <c r="F168" s="35">
        <v>48167</v>
      </c>
    </row>
    <row r="169" spans="1:8">
      <c r="A169" t="s">
        <v>318</v>
      </c>
      <c r="B169" t="s">
        <v>431</v>
      </c>
      <c r="C169" s="2">
        <v>11529</v>
      </c>
      <c r="D169" s="3">
        <v>52</v>
      </c>
      <c r="E169" s="2">
        <v>34748</v>
      </c>
      <c r="F169" s="35">
        <v>42259</v>
      </c>
    </row>
    <row r="170" spans="1:8">
      <c r="A170" t="s">
        <v>310</v>
      </c>
      <c r="B170" t="s">
        <v>373</v>
      </c>
      <c r="C170" s="2">
        <v>11759</v>
      </c>
      <c r="D170" s="3">
        <v>50</v>
      </c>
      <c r="E170" s="2">
        <v>196961</v>
      </c>
      <c r="F170" s="35">
        <v>204507</v>
      </c>
    </row>
    <row r="171" spans="1:8">
      <c r="A171" t="s">
        <v>322</v>
      </c>
      <c r="B171" t="s">
        <v>389</v>
      </c>
      <c r="C171" s="2">
        <v>11822</v>
      </c>
      <c r="D171" s="3">
        <v>51</v>
      </c>
      <c r="E171" s="2">
        <v>23482</v>
      </c>
      <c r="F171" s="35">
        <v>22679</v>
      </c>
    </row>
    <row r="172" spans="1:8">
      <c r="A172" t="s">
        <v>305</v>
      </c>
      <c r="B172" t="s">
        <v>398</v>
      </c>
      <c r="C172" s="2">
        <v>12578</v>
      </c>
      <c r="D172" s="3">
        <v>54</v>
      </c>
      <c r="E172" s="2">
        <v>41413</v>
      </c>
      <c r="F172" s="35">
        <v>37936</v>
      </c>
    </row>
    <row r="173" spans="1:8">
      <c r="A173" t="s">
        <v>285</v>
      </c>
      <c r="B173" t="s">
        <v>332</v>
      </c>
      <c r="C173" s="2">
        <v>12671</v>
      </c>
      <c r="D173" s="3">
        <v>48</v>
      </c>
      <c r="E173" s="2">
        <v>186708</v>
      </c>
      <c r="F173" s="35">
        <v>139849</v>
      </c>
    </row>
    <row r="174" spans="1:8">
      <c r="A174" t="s">
        <v>311</v>
      </c>
      <c r="B174" t="s">
        <v>247</v>
      </c>
      <c r="C174" s="2">
        <v>13607</v>
      </c>
      <c r="D174" s="3">
        <v>53.5</v>
      </c>
      <c r="E174" s="2">
        <v>81413</v>
      </c>
      <c r="F174" s="35">
        <v>80373</v>
      </c>
    </row>
    <row r="175" spans="1:8">
      <c r="A175" t="s">
        <v>292</v>
      </c>
      <c r="B175" t="s">
        <v>180</v>
      </c>
      <c r="C175" s="2">
        <v>14051</v>
      </c>
      <c r="D175" s="3">
        <v>58</v>
      </c>
      <c r="E175" s="2">
        <v>226150</v>
      </c>
      <c r="F175" s="35">
        <v>231641</v>
      </c>
    </row>
    <row r="176" spans="1:8">
      <c r="A176" t="s">
        <v>308</v>
      </c>
      <c r="B176" t="s">
        <v>399</v>
      </c>
      <c r="C176" s="2">
        <v>14290</v>
      </c>
      <c r="D176" s="3">
        <v>60</v>
      </c>
      <c r="E176" s="2">
        <v>104410</v>
      </c>
      <c r="F176" s="35">
        <v>106329</v>
      </c>
    </row>
    <row r="177" spans="1:6">
      <c r="A177" t="s">
        <v>179</v>
      </c>
      <c r="B177" t="s">
        <v>432</v>
      </c>
      <c r="C177" s="2">
        <v>14546</v>
      </c>
      <c r="D177" s="3">
        <v>43</v>
      </c>
      <c r="E177" s="2">
        <v>36841</v>
      </c>
      <c r="F177" s="35">
        <v>47892</v>
      </c>
    </row>
    <row r="178" spans="1:6">
      <c r="A178" t="s">
        <v>299</v>
      </c>
      <c r="B178" t="s">
        <v>202</v>
      </c>
      <c r="C178" s="2">
        <v>14583</v>
      </c>
      <c r="D178" s="3">
        <v>60</v>
      </c>
      <c r="E178" s="2">
        <v>82606</v>
      </c>
      <c r="F178" s="35">
        <v>101686</v>
      </c>
    </row>
    <row r="179" spans="1:6">
      <c r="A179" t="s">
        <v>299</v>
      </c>
      <c r="B179" t="s">
        <v>200</v>
      </c>
      <c r="C179" s="2">
        <v>16251</v>
      </c>
      <c r="D179" s="3">
        <v>60</v>
      </c>
      <c r="E179" s="2">
        <v>89130</v>
      </c>
      <c r="F179" s="35">
        <v>83381</v>
      </c>
    </row>
    <row r="180" spans="1:6">
      <c r="A180" t="s">
        <v>185</v>
      </c>
      <c r="B180" t="s">
        <v>185</v>
      </c>
      <c r="C180" s="2">
        <v>16742</v>
      </c>
      <c r="D180" s="3">
        <v>48.5</v>
      </c>
      <c r="E180" s="2">
        <v>58584</v>
      </c>
      <c r="F180" s="35">
        <v>54692</v>
      </c>
    </row>
    <row r="181" spans="1:6">
      <c r="A181" t="s">
        <v>299</v>
      </c>
      <c r="B181" t="s">
        <v>203</v>
      </c>
      <c r="C181" s="2">
        <v>17140</v>
      </c>
      <c r="D181" s="3">
        <v>60</v>
      </c>
      <c r="E181" s="2">
        <v>162115</v>
      </c>
      <c r="F181" s="35">
        <v>151863</v>
      </c>
    </row>
    <row r="182" spans="1:6">
      <c r="A182" t="s">
        <v>307</v>
      </c>
      <c r="B182" t="s">
        <v>367</v>
      </c>
      <c r="C182" s="2">
        <v>17162</v>
      </c>
      <c r="D182" s="3">
        <v>48</v>
      </c>
      <c r="E182" s="2">
        <v>67077</v>
      </c>
      <c r="F182" s="35">
        <v>65244</v>
      </c>
    </row>
    <row r="183" spans="1:6">
      <c r="A183" t="s">
        <v>305</v>
      </c>
      <c r="B183" t="s">
        <v>361</v>
      </c>
      <c r="C183" s="2">
        <v>17191</v>
      </c>
      <c r="D183" s="3">
        <v>56</v>
      </c>
      <c r="E183" s="2">
        <v>124673</v>
      </c>
      <c r="F183" s="35">
        <v>123535</v>
      </c>
    </row>
    <row r="184" spans="1:6">
      <c r="A184" t="s">
        <v>212</v>
      </c>
      <c r="B184" t="s">
        <v>395</v>
      </c>
      <c r="C184" s="2">
        <v>18450</v>
      </c>
      <c r="D184" s="3">
        <v>55.5</v>
      </c>
      <c r="E184" s="2">
        <v>114445</v>
      </c>
      <c r="F184" s="35">
        <v>103475</v>
      </c>
    </row>
    <row r="185" spans="1:6">
      <c r="A185" t="s">
        <v>286</v>
      </c>
      <c r="B185" t="s">
        <v>331</v>
      </c>
      <c r="C185" s="2">
        <v>18883</v>
      </c>
      <c r="D185" s="3">
        <v>50</v>
      </c>
      <c r="E185" s="2">
        <v>68823</v>
      </c>
      <c r="F185" s="35">
        <v>77459</v>
      </c>
    </row>
    <row r="186" spans="1:6">
      <c r="A186" t="s">
        <v>287</v>
      </c>
      <c r="B186" t="s">
        <v>150</v>
      </c>
      <c r="C186" s="2">
        <v>20096</v>
      </c>
      <c r="D186" s="3">
        <v>53</v>
      </c>
      <c r="E186" s="2">
        <v>99739</v>
      </c>
      <c r="F186" s="35">
        <v>102716</v>
      </c>
    </row>
    <row r="187" spans="1:6">
      <c r="A187" t="s">
        <v>305</v>
      </c>
      <c r="B187" t="s">
        <v>374</v>
      </c>
      <c r="C187" s="2">
        <v>21535</v>
      </c>
      <c r="D187" s="3">
        <v>56</v>
      </c>
      <c r="E187" s="2">
        <v>88934</v>
      </c>
      <c r="F187" s="35">
        <v>91178</v>
      </c>
    </row>
    <row r="188" spans="1:6">
      <c r="A188" t="s">
        <v>314</v>
      </c>
      <c r="B188" t="s">
        <v>262</v>
      </c>
      <c r="C188" s="2">
        <v>22638</v>
      </c>
      <c r="D188" s="3">
        <v>50</v>
      </c>
      <c r="E188" s="2">
        <v>99242</v>
      </c>
      <c r="F188" s="35">
        <v>94969</v>
      </c>
    </row>
    <row r="189" spans="1:6">
      <c r="A189" t="s">
        <v>292</v>
      </c>
      <c r="B189" t="s">
        <v>422</v>
      </c>
      <c r="C189" s="2">
        <v>22763</v>
      </c>
      <c r="D189" s="3">
        <v>49.5</v>
      </c>
      <c r="E189" s="2">
        <v>86362</v>
      </c>
      <c r="F189" s="35">
        <v>105213</v>
      </c>
    </row>
    <row r="190" spans="1:6">
      <c r="A190" t="s">
        <v>299</v>
      </c>
      <c r="B190" t="s">
        <v>206</v>
      </c>
      <c r="C190" s="2">
        <v>23719</v>
      </c>
      <c r="D190" s="3">
        <v>60</v>
      </c>
      <c r="E190" s="2">
        <v>81737</v>
      </c>
      <c r="F190" s="37" t="s">
        <v>416</v>
      </c>
    </row>
    <row r="191" spans="1:6">
      <c r="A191" t="s">
        <v>287</v>
      </c>
      <c r="B191" t="s">
        <v>149</v>
      </c>
      <c r="C191" s="2">
        <v>23986</v>
      </c>
      <c r="D191" s="3">
        <v>58</v>
      </c>
      <c r="E191" s="2">
        <v>102797</v>
      </c>
      <c r="F191" s="35">
        <v>104241</v>
      </c>
    </row>
    <row r="192" spans="1:6">
      <c r="A192" t="s">
        <v>288</v>
      </c>
      <c r="B192" t="s">
        <v>166</v>
      </c>
      <c r="C192" s="2">
        <v>24213</v>
      </c>
      <c r="D192" s="3">
        <v>50</v>
      </c>
      <c r="E192" s="2">
        <v>91316</v>
      </c>
      <c r="F192" s="35">
        <v>91703</v>
      </c>
    </row>
    <row r="193" spans="1:6">
      <c r="A193" t="s">
        <v>276</v>
      </c>
      <c r="B193" t="s">
        <v>276</v>
      </c>
      <c r="C193" s="2">
        <v>25740</v>
      </c>
      <c r="D193" s="3">
        <v>60</v>
      </c>
      <c r="E193" s="2">
        <v>258011</v>
      </c>
      <c r="F193" s="35">
        <v>234446</v>
      </c>
    </row>
    <row r="194" spans="1:6">
      <c r="A194" t="s">
        <v>297</v>
      </c>
      <c r="B194" t="s">
        <v>342</v>
      </c>
      <c r="C194" s="2">
        <v>26212</v>
      </c>
      <c r="D194" s="3">
        <v>65</v>
      </c>
      <c r="E194" s="2">
        <v>104913</v>
      </c>
      <c r="F194" s="35">
        <v>110754</v>
      </c>
    </row>
    <row r="195" spans="1:6">
      <c r="A195" t="s">
        <v>292</v>
      </c>
      <c r="B195" t="s">
        <v>408</v>
      </c>
      <c r="C195" s="2">
        <v>29861</v>
      </c>
      <c r="D195" s="3">
        <v>58</v>
      </c>
      <c r="E195" s="2">
        <v>229108</v>
      </c>
      <c r="F195" s="35">
        <v>245789</v>
      </c>
    </row>
    <row r="196" spans="1:6">
      <c r="A196" t="s">
        <v>302</v>
      </c>
      <c r="B196" t="s">
        <v>396</v>
      </c>
      <c r="C196" s="2">
        <v>35930</v>
      </c>
      <c r="D196" s="3">
        <v>60</v>
      </c>
      <c r="E196" s="2">
        <v>169257</v>
      </c>
      <c r="F196" s="35">
        <v>148096</v>
      </c>
    </row>
    <row r="197" spans="1:6">
      <c r="A197" t="s">
        <v>320</v>
      </c>
      <c r="B197" t="s">
        <v>347</v>
      </c>
      <c r="C197" s="2">
        <v>37801</v>
      </c>
      <c r="D197" s="3">
        <v>52</v>
      </c>
      <c r="E197" s="2">
        <v>67938</v>
      </c>
      <c r="F197" s="35">
        <v>68418</v>
      </c>
    </row>
    <row r="198" spans="1:6">
      <c r="A198" t="s">
        <v>222</v>
      </c>
      <c r="B198" t="s">
        <v>222</v>
      </c>
      <c r="C198" s="2">
        <v>38200</v>
      </c>
      <c r="D198" s="3">
        <v>54</v>
      </c>
      <c r="E198" s="2">
        <v>219261</v>
      </c>
      <c r="F198" s="35">
        <v>172908</v>
      </c>
    </row>
    <row r="199" spans="1:6">
      <c r="A199" t="s">
        <v>292</v>
      </c>
      <c r="B199" t="s">
        <v>409</v>
      </c>
      <c r="C199" s="2">
        <v>41295</v>
      </c>
      <c r="D199" s="3">
        <v>55</v>
      </c>
      <c r="E199" s="2">
        <v>172613</v>
      </c>
      <c r="F199" s="35">
        <v>174282</v>
      </c>
    </row>
    <row r="200" spans="1:6">
      <c r="A200" t="s">
        <v>295</v>
      </c>
      <c r="B200" t="s">
        <v>191</v>
      </c>
      <c r="C200" s="2">
        <v>44342</v>
      </c>
      <c r="D200" s="3">
        <v>57</v>
      </c>
      <c r="E200" s="2">
        <v>69811</v>
      </c>
      <c r="F200" s="38">
        <v>66778</v>
      </c>
    </row>
    <row r="201" spans="1:6">
      <c r="A201" t="s">
        <v>317</v>
      </c>
      <c r="B201" t="s">
        <v>269</v>
      </c>
      <c r="C201" s="2">
        <v>48012</v>
      </c>
      <c r="D201" s="3">
        <v>56</v>
      </c>
      <c r="E201" s="2">
        <v>342146</v>
      </c>
      <c r="F201" s="35">
        <v>355898</v>
      </c>
    </row>
    <row r="202" spans="1:6">
      <c r="A202" t="s">
        <v>295</v>
      </c>
      <c r="B202" t="s">
        <v>196</v>
      </c>
      <c r="C202" s="2">
        <v>64316</v>
      </c>
      <c r="D202" s="3">
        <v>43</v>
      </c>
      <c r="E202" s="2">
        <v>8219</v>
      </c>
      <c r="F202" s="37" t="s">
        <v>433</v>
      </c>
    </row>
    <row r="203" spans="1:6">
      <c r="A203" t="s">
        <v>297</v>
      </c>
      <c r="B203" t="s">
        <v>356</v>
      </c>
      <c r="C203" s="2">
        <v>176614</v>
      </c>
      <c r="D203" s="3">
        <v>69</v>
      </c>
      <c r="E203" s="2">
        <v>98236</v>
      </c>
      <c r="F203" s="35">
        <v>113764</v>
      </c>
    </row>
    <row r="204" spans="1:6">
      <c r="A204" s="1"/>
      <c r="B204" s="1" t="s">
        <v>140</v>
      </c>
      <c r="D204" s="24"/>
      <c r="E204" s="1"/>
      <c r="F204" s="41"/>
    </row>
    <row r="205" spans="1:6">
      <c r="A205" s="33" t="s">
        <v>410</v>
      </c>
      <c r="B205" s="42"/>
      <c r="D205" s="24"/>
      <c r="E205" s="1"/>
      <c r="F205" s="41"/>
    </row>
    <row r="207" spans="1:6">
      <c r="A207" t="s">
        <v>285</v>
      </c>
      <c r="B207" t="s">
        <v>144</v>
      </c>
      <c r="D207" s="3">
        <v>57</v>
      </c>
      <c r="E207" s="2">
        <v>7445</v>
      </c>
      <c r="F207" s="35">
        <v>8773</v>
      </c>
    </row>
    <row r="208" spans="1:6">
      <c r="A208" t="s">
        <v>287</v>
      </c>
      <c r="B208" t="s">
        <v>154</v>
      </c>
      <c r="D208" s="3">
        <v>40.5</v>
      </c>
      <c r="E208" s="2">
        <v>23525</v>
      </c>
      <c r="F208" s="35">
        <v>24435</v>
      </c>
    </row>
    <row r="209" spans="1:8">
      <c r="A209" t="s">
        <v>287</v>
      </c>
      <c r="B209" t="s">
        <v>156</v>
      </c>
      <c r="D209" s="3">
        <v>28</v>
      </c>
      <c r="E209" s="2">
        <v>19986</v>
      </c>
      <c r="F209" s="35">
        <v>20682</v>
      </c>
    </row>
    <row r="210" spans="1:8">
      <c r="A210" t="s">
        <v>287</v>
      </c>
      <c r="B210" t="s">
        <v>164</v>
      </c>
      <c r="D210" s="3">
        <v>14</v>
      </c>
      <c r="E210" s="2">
        <v>2240</v>
      </c>
      <c r="F210" s="35">
        <v>3290</v>
      </c>
    </row>
    <row r="211" spans="1:8">
      <c r="A211" t="s">
        <v>291</v>
      </c>
      <c r="B211" t="s">
        <v>178</v>
      </c>
      <c r="D211" s="3">
        <v>20</v>
      </c>
      <c r="E211" s="2">
        <v>1001</v>
      </c>
      <c r="F211" s="35">
        <v>1196</v>
      </c>
    </row>
    <row r="212" spans="1:8">
      <c r="A212" t="s">
        <v>185</v>
      </c>
      <c r="B212" t="s">
        <v>348</v>
      </c>
      <c r="D212" s="3">
        <v>35</v>
      </c>
      <c r="E212" s="3">
        <v>673</v>
      </c>
      <c r="F212" s="35">
        <v>680</v>
      </c>
      <c r="H212" s="35"/>
    </row>
    <row r="213" spans="1:8">
      <c r="A213" t="s">
        <v>293</v>
      </c>
      <c r="B213" t="s">
        <v>186</v>
      </c>
      <c r="D213" s="3">
        <v>54.5</v>
      </c>
      <c r="E213" s="2">
        <v>102496</v>
      </c>
      <c r="F213" s="35">
        <v>108835</v>
      </c>
      <c r="H213" s="2"/>
    </row>
    <row r="214" spans="1:8">
      <c r="A214" t="s">
        <v>293</v>
      </c>
      <c r="B214" t="s">
        <v>187</v>
      </c>
      <c r="D214" s="3">
        <v>51.5</v>
      </c>
      <c r="E214" s="2">
        <v>65554</v>
      </c>
      <c r="F214" s="35">
        <v>50418</v>
      </c>
    </row>
    <row r="215" spans="1:8">
      <c r="A215" t="s">
        <v>293</v>
      </c>
      <c r="B215" t="s">
        <v>188</v>
      </c>
      <c r="D215" s="3">
        <v>50.5</v>
      </c>
      <c r="E215" s="2">
        <v>2577</v>
      </c>
      <c r="F215" s="37" t="s">
        <v>433</v>
      </c>
    </row>
    <row r="216" spans="1:8">
      <c r="A216" t="s">
        <v>293</v>
      </c>
      <c r="B216" t="s">
        <v>189</v>
      </c>
      <c r="D216" s="3">
        <v>51.5</v>
      </c>
      <c r="E216" s="2">
        <v>4538</v>
      </c>
      <c r="F216" s="37" t="s">
        <v>433</v>
      </c>
    </row>
    <row r="217" spans="1:8">
      <c r="A217" t="s">
        <v>295</v>
      </c>
      <c r="B217" t="s">
        <v>193</v>
      </c>
      <c r="D217" s="3">
        <v>54</v>
      </c>
      <c r="E217" s="2">
        <v>86327</v>
      </c>
      <c r="F217" s="37" t="s">
        <v>417</v>
      </c>
    </row>
    <row r="218" spans="1:8">
      <c r="A218" t="s">
        <v>295</v>
      </c>
      <c r="B218" t="s">
        <v>430</v>
      </c>
      <c r="D218" s="3">
        <v>54</v>
      </c>
      <c r="E218" s="2">
        <v>77544</v>
      </c>
      <c r="F218" s="35">
        <v>80269</v>
      </c>
    </row>
    <row r="219" spans="1:8">
      <c r="A219" t="s">
        <v>295</v>
      </c>
      <c r="B219" t="s">
        <v>194</v>
      </c>
      <c r="D219" s="3">
        <v>44</v>
      </c>
      <c r="E219" s="2">
        <v>1166</v>
      </c>
      <c r="F219" s="37" t="s">
        <v>433</v>
      </c>
    </row>
    <row r="220" spans="1:8">
      <c r="A220" t="s">
        <v>295</v>
      </c>
      <c r="B220" t="s">
        <v>195</v>
      </c>
      <c r="D220" s="3">
        <v>41</v>
      </c>
      <c r="E220" s="2">
        <v>4746</v>
      </c>
      <c r="F220" s="37" t="s">
        <v>433</v>
      </c>
    </row>
    <row r="221" spans="1:8">
      <c r="A221" t="s">
        <v>295</v>
      </c>
      <c r="B221" t="s">
        <v>197</v>
      </c>
      <c r="D221" s="3">
        <v>41</v>
      </c>
      <c r="E221" s="2">
        <v>4513</v>
      </c>
      <c r="F221" s="37" t="s">
        <v>433</v>
      </c>
    </row>
    <row r="222" spans="1:8">
      <c r="A222" t="s">
        <v>295</v>
      </c>
      <c r="B222" t="s">
        <v>198</v>
      </c>
      <c r="D222" s="3">
        <v>15</v>
      </c>
      <c r="E222" s="2">
        <v>3739</v>
      </c>
      <c r="F222" s="35">
        <v>2501</v>
      </c>
    </row>
    <row r="223" spans="1:8">
      <c r="A223" t="s">
        <v>297</v>
      </c>
      <c r="B223" t="s">
        <v>423</v>
      </c>
      <c r="D223" s="3">
        <v>45</v>
      </c>
      <c r="E223" s="2">
        <v>2320</v>
      </c>
      <c r="F223" s="35">
        <v>2270</v>
      </c>
    </row>
    <row r="224" spans="1:8">
      <c r="A224" t="s">
        <v>297</v>
      </c>
      <c r="B224" t="s">
        <v>413</v>
      </c>
      <c r="D224" s="3">
        <v>51</v>
      </c>
      <c r="E224" s="2">
        <v>12346</v>
      </c>
      <c r="F224" s="35">
        <v>14801</v>
      </c>
    </row>
    <row r="225" spans="1:6">
      <c r="A225" t="s">
        <v>297</v>
      </c>
      <c r="B225" t="s">
        <v>411</v>
      </c>
      <c r="D225" s="3">
        <v>48</v>
      </c>
      <c r="E225" s="2">
        <v>43263</v>
      </c>
      <c r="F225" s="35">
        <v>45978</v>
      </c>
    </row>
    <row r="226" spans="1:6">
      <c r="A226" t="s">
        <v>297</v>
      </c>
      <c r="B226" t="s">
        <v>424</v>
      </c>
      <c r="D226" s="3">
        <v>53</v>
      </c>
      <c r="E226" s="2">
        <v>10185</v>
      </c>
      <c r="F226" s="35">
        <v>11644</v>
      </c>
    </row>
    <row r="227" spans="1:6">
      <c r="A227" t="s">
        <v>297</v>
      </c>
      <c r="B227" t="s">
        <v>414</v>
      </c>
      <c r="D227" s="3">
        <v>61</v>
      </c>
      <c r="E227" s="2">
        <v>25954</v>
      </c>
      <c r="F227" s="35">
        <v>48088</v>
      </c>
    </row>
    <row r="228" spans="1:6">
      <c r="A228" t="s">
        <v>297</v>
      </c>
      <c r="B228" t="s">
        <v>415</v>
      </c>
      <c r="D228" s="3">
        <v>61</v>
      </c>
      <c r="E228" s="2">
        <v>36933</v>
      </c>
      <c r="F228" s="35">
        <v>42263</v>
      </c>
    </row>
    <row r="229" spans="1:6">
      <c r="A229" t="s">
        <v>297</v>
      </c>
      <c r="B229" t="s">
        <v>425</v>
      </c>
      <c r="D229" s="3">
        <v>49</v>
      </c>
      <c r="E229" s="2">
        <v>4925</v>
      </c>
      <c r="F229" s="35">
        <v>816</v>
      </c>
    </row>
    <row r="230" spans="1:6">
      <c r="A230" t="s">
        <v>297</v>
      </c>
      <c r="B230" t="s">
        <v>426</v>
      </c>
      <c r="D230" s="3">
        <v>51</v>
      </c>
      <c r="E230" s="2">
        <v>75824</v>
      </c>
      <c r="F230" s="35">
        <v>13233</v>
      </c>
    </row>
    <row r="231" spans="1:6">
      <c r="A231" t="s">
        <v>299</v>
      </c>
      <c r="B231" t="s">
        <v>429</v>
      </c>
      <c r="D231" s="3">
        <v>56</v>
      </c>
      <c r="E231" s="2">
        <v>89049</v>
      </c>
      <c r="F231" s="35">
        <v>88613</v>
      </c>
    </row>
    <row r="232" spans="1:6">
      <c r="A232" t="s">
        <v>299</v>
      </c>
      <c r="B232" t="s">
        <v>204</v>
      </c>
      <c r="D232" s="3">
        <v>56</v>
      </c>
      <c r="E232" s="2">
        <v>74477</v>
      </c>
      <c r="F232" s="35">
        <v>61245</v>
      </c>
    </row>
    <row r="233" spans="1:6">
      <c r="A233" t="s">
        <v>299</v>
      </c>
      <c r="B233" t="s">
        <v>205</v>
      </c>
      <c r="D233" s="3">
        <v>56</v>
      </c>
      <c r="E233" s="2">
        <v>100342</v>
      </c>
      <c r="F233" s="35">
        <v>85869</v>
      </c>
    </row>
    <row r="234" spans="1:6">
      <c r="A234" t="s">
        <v>301</v>
      </c>
      <c r="B234" t="s">
        <v>210</v>
      </c>
      <c r="D234" s="3">
        <v>48</v>
      </c>
      <c r="E234" s="2">
        <v>47865</v>
      </c>
      <c r="F234" s="35">
        <v>50279</v>
      </c>
    </row>
    <row r="235" spans="1:6">
      <c r="A235" t="s">
        <v>302</v>
      </c>
      <c r="B235" t="s">
        <v>214</v>
      </c>
      <c r="D235" s="3">
        <v>16</v>
      </c>
      <c r="E235" s="2">
        <v>20361</v>
      </c>
      <c r="F235" s="35">
        <v>15954</v>
      </c>
    </row>
    <row r="236" spans="1:6">
      <c r="A236" t="s">
        <v>304</v>
      </c>
      <c r="B236" t="s">
        <v>304</v>
      </c>
      <c r="D236" s="3">
        <v>51</v>
      </c>
      <c r="E236" s="2">
        <v>40872</v>
      </c>
      <c r="F236" s="35">
        <v>14873</v>
      </c>
    </row>
    <row r="237" spans="1:6">
      <c r="A237" t="s">
        <v>305</v>
      </c>
      <c r="B237" t="s">
        <v>375</v>
      </c>
      <c r="D237" s="3">
        <v>32</v>
      </c>
      <c r="E237" s="2">
        <v>3020</v>
      </c>
      <c r="F237" s="35">
        <v>2417</v>
      </c>
    </row>
    <row r="238" spans="1:6">
      <c r="A238" t="s">
        <v>308</v>
      </c>
      <c r="B238" t="s">
        <v>239</v>
      </c>
      <c r="D238" s="3">
        <v>10</v>
      </c>
      <c r="E238" s="2">
        <v>1576</v>
      </c>
      <c r="F238" s="35">
        <v>1099</v>
      </c>
    </row>
    <row r="239" spans="1:6">
      <c r="A239" t="s">
        <v>311</v>
      </c>
      <c r="B239" t="s">
        <v>248</v>
      </c>
      <c r="D239" s="3">
        <v>14</v>
      </c>
      <c r="E239" s="3">
        <v>141</v>
      </c>
      <c r="F239" s="35">
        <v>174</v>
      </c>
    </row>
    <row r="240" spans="1:6">
      <c r="A240" t="s">
        <v>311</v>
      </c>
      <c r="B240" t="s">
        <v>252</v>
      </c>
      <c r="D240" s="3">
        <v>16</v>
      </c>
      <c r="E240" s="2">
        <v>3800</v>
      </c>
      <c r="F240" s="35">
        <v>3066</v>
      </c>
    </row>
    <row r="241" spans="1:8">
      <c r="A241" t="s">
        <v>312</v>
      </c>
      <c r="B241" t="s">
        <v>412</v>
      </c>
      <c r="D241" s="3">
        <v>16</v>
      </c>
      <c r="E241" s="3">
        <v>305</v>
      </c>
      <c r="F241" s="35">
        <v>252</v>
      </c>
    </row>
    <row r="242" spans="1:8">
      <c r="A242" t="s">
        <v>312</v>
      </c>
      <c r="B242" t="s">
        <v>391</v>
      </c>
      <c r="D242" s="3">
        <v>20</v>
      </c>
      <c r="E242" s="2">
        <v>2316</v>
      </c>
      <c r="F242" s="35">
        <v>1732</v>
      </c>
    </row>
    <row r="243" spans="1:8">
      <c r="A243" t="s">
        <v>318</v>
      </c>
      <c r="B243" t="s">
        <v>273</v>
      </c>
      <c r="D243" s="3">
        <v>20</v>
      </c>
      <c r="E243" s="2">
        <v>2685</v>
      </c>
      <c r="F243" s="35">
        <v>4324</v>
      </c>
    </row>
    <row r="244" spans="1:8">
      <c r="A244" t="s">
        <v>318</v>
      </c>
      <c r="B244" t="s">
        <v>275</v>
      </c>
      <c r="D244" s="3">
        <v>8</v>
      </c>
      <c r="E244" s="2">
        <v>2014</v>
      </c>
      <c r="F244" s="35">
        <v>3837</v>
      </c>
      <c r="G244" s="34"/>
    </row>
    <row r="245" spans="1:8">
      <c r="A245" t="s">
        <v>320</v>
      </c>
      <c r="B245" t="s">
        <v>277</v>
      </c>
      <c r="D245" s="3">
        <v>12</v>
      </c>
      <c r="E245" s="2">
        <v>3709</v>
      </c>
      <c r="F245" s="35">
        <v>2593</v>
      </c>
    </row>
    <row r="246" spans="1:8">
      <c r="A246" t="s">
        <v>320</v>
      </c>
      <c r="B246" t="s">
        <v>279</v>
      </c>
      <c r="D246" s="3">
        <v>16</v>
      </c>
      <c r="E246" s="2">
        <v>3023</v>
      </c>
      <c r="F246" s="35">
        <v>3352</v>
      </c>
    </row>
    <row r="249" spans="1:8" ht="25.5" customHeight="1">
      <c r="A249" s="108" t="s">
        <v>442</v>
      </c>
      <c r="B249" s="108"/>
      <c r="C249" s="43"/>
      <c r="E249" s="36"/>
      <c r="H249" s="2"/>
    </row>
    <row r="250" spans="1:8">
      <c r="B250" s="42"/>
      <c r="C250" s="43"/>
      <c r="E250" s="36"/>
    </row>
    <row r="251" spans="1:8" ht="26.25" customHeight="1">
      <c r="A251" s="109" t="s">
        <v>441</v>
      </c>
      <c r="B251" s="108"/>
      <c r="C251" s="108"/>
      <c r="D251" s="108"/>
      <c r="E251" s="108"/>
    </row>
    <row r="253" spans="1:8">
      <c r="A253" t="s">
        <v>444</v>
      </c>
    </row>
    <row r="254" spans="1:8">
      <c r="A254" t="s">
        <v>443</v>
      </c>
    </row>
    <row r="255" spans="1:8">
      <c r="G255" s="32" t="s">
        <v>418</v>
      </c>
      <c r="H255" s="2"/>
    </row>
    <row r="256" spans="1:8">
      <c r="H256" s="2"/>
    </row>
  </sheetData>
  <mergeCells count="2">
    <mergeCell ref="A249:B249"/>
    <mergeCell ref="A251:E251"/>
  </mergeCells>
  <phoneticPr fontId="3" type="noConversion"/>
  <printOptions gridLines="1"/>
  <pageMargins left="0.75" right="0.75" top="1" bottom="1" header="0.5" footer="0.5"/>
  <pageSetup scale="74" orientation="landscape" verticalDpi="0" r:id="rId1"/>
  <headerFooter alignWithMargins="0">
    <oddHeader>&amp;C&amp;"Arial,Bold"Public Library System Branch Statistics FY07</oddHeader>
    <oddFooter>&amp;L&amp;9Mississippi Public Library Statistics, FY07, Branch Statistics</oddFooter>
  </headerFooter>
  <rowBreaks count="5" manualBreakCount="5">
    <brk id="44" max="5" man="1"/>
    <brk id="84" max="5" man="1"/>
    <brk id="128" max="5" man="1"/>
    <brk id="170" max="5" man="1"/>
    <brk id="2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Funding by City and County</vt:lpstr>
      <vt:lpstr>Local Funding alphabetically</vt:lpstr>
      <vt:lpstr>Local Funding Highest to Lowest</vt:lpstr>
      <vt:lpstr>Operations 07</vt:lpstr>
      <vt:lpstr>Income07</vt:lpstr>
      <vt:lpstr>Expenditures07</vt:lpstr>
      <vt:lpstr>Materials07</vt:lpstr>
      <vt:lpstr>Services07</vt:lpstr>
      <vt:lpstr>Branches07</vt:lpstr>
      <vt:lpstr>Branches07!Print_Area</vt:lpstr>
      <vt:lpstr>Income07!Print_Area</vt:lpstr>
      <vt:lpstr>'Local Funding Highest to Lowest'!Print_Area</vt:lpstr>
      <vt:lpstr>Materials07!Print_Area</vt:lpstr>
      <vt:lpstr>Services07!Print_Area</vt:lpstr>
      <vt:lpstr>Branches07!Print_Titles</vt:lpstr>
      <vt:lpstr>Expenditures07!Print_Titles</vt:lpstr>
      <vt:lpstr>'Funding by City and County'!Print_Titles</vt:lpstr>
      <vt:lpstr>Income07!Print_Titles</vt:lpstr>
      <vt:lpstr>'Local Funding alphabetically'!Print_Titles</vt:lpstr>
      <vt:lpstr>'Local Funding Highest to Lowest'!Print_Titles</vt:lpstr>
      <vt:lpstr>Materials07!Print_Titles</vt:lpstr>
      <vt:lpstr>'Operations 07'!Print_Titles</vt:lpstr>
      <vt:lpstr>Services07!Print_Titles</vt:lpstr>
    </vt:vector>
  </TitlesOfParts>
  <Company>LFConsulting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jnabzdyk</cp:lastModifiedBy>
  <cp:lastPrinted>2008-05-14T22:45:21Z</cp:lastPrinted>
  <dcterms:created xsi:type="dcterms:W3CDTF">2008-04-07T01:09:23Z</dcterms:created>
  <dcterms:modified xsi:type="dcterms:W3CDTF">2015-04-09T19:25:42Z</dcterms:modified>
</cp:coreProperties>
</file>