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180" windowHeight="8835" firstSheet="3" activeTab="5"/>
  </bookViews>
  <sheets>
    <sheet name="Operations2001" sheetId="4" r:id="rId1"/>
    <sheet name="County Income" sheetId="2" r:id="rId2"/>
    <sheet name="Income2001" sheetId="1" r:id="rId3"/>
    <sheet name="Expenditures2001" sheetId="5" r:id="rId4"/>
    <sheet name="Circulation2001" sheetId="6" r:id="rId5"/>
    <sheet name="Other Services2001" sheetId="7" r:id="rId6"/>
    <sheet name="Branch Information2001" sheetId="3" r:id="rId7"/>
  </sheets>
  <definedNames>
    <definedName name="_xlnm.Print_Area" localSheetId="6">'Branch Information2001'!$A$1:$G$275</definedName>
    <definedName name="_xlnm.Print_Area" localSheetId="2">Income2001!$A$1:$N$71</definedName>
    <definedName name="_xlnm.Print_Area" localSheetId="0">Operations2001!$A$1:$O$73</definedName>
    <definedName name="_xlnm.Print_Area" localSheetId="5">'Other Services2001'!$A$1:$Q$71</definedName>
    <definedName name="_xlnm.Print_Titles" localSheetId="6">'Branch Information2001'!$1:$3</definedName>
    <definedName name="_xlnm.Print_Titles" localSheetId="1">'County Income'!$2:$6</definedName>
  </definedNames>
  <calcPr calcId="125725" fullCalcOnLoad="1"/>
</workbook>
</file>

<file path=xl/calcChain.xml><?xml version="1.0" encoding="utf-8"?>
<calcChain xmlns="http://schemas.openxmlformats.org/spreadsheetml/2006/main">
  <c r="J4" i="6"/>
  <c r="E4" s="1"/>
  <c r="L4"/>
  <c r="E5"/>
  <c r="I5"/>
  <c r="J5"/>
  <c r="C5" s="1"/>
  <c r="K5"/>
  <c r="L5"/>
  <c r="J6"/>
  <c r="E6" s="1"/>
  <c r="L6"/>
  <c r="E7"/>
  <c r="I7"/>
  <c r="J7"/>
  <c r="C7" s="1"/>
  <c r="K7"/>
  <c r="L7"/>
  <c r="J8"/>
  <c r="E8" s="1"/>
  <c r="L8"/>
  <c r="E9"/>
  <c r="I9"/>
  <c r="J9"/>
  <c r="C9" s="1"/>
  <c r="K9"/>
  <c r="L9"/>
  <c r="J10"/>
  <c r="E10" s="1"/>
  <c r="L10"/>
  <c r="E11"/>
  <c r="I11"/>
  <c r="J11"/>
  <c r="C11" s="1"/>
  <c r="K11"/>
  <c r="L11"/>
  <c r="J14"/>
  <c r="E14" s="1"/>
  <c r="L14"/>
  <c r="E15"/>
  <c r="I15"/>
  <c r="J15"/>
  <c r="C15" s="1"/>
  <c r="K15"/>
  <c r="L15"/>
  <c r="J16"/>
  <c r="E16" s="1"/>
  <c r="L16"/>
  <c r="E17"/>
  <c r="I17"/>
  <c r="J17"/>
  <c r="C17" s="1"/>
  <c r="K17"/>
  <c r="L17"/>
  <c r="J18"/>
  <c r="E18" s="1"/>
  <c r="L18"/>
  <c r="E19"/>
  <c r="I19"/>
  <c r="J19"/>
  <c r="C19" s="1"/>
  <c r="K19"/>
  <c r="L19"/>
  <c r="J20"/>
  <c r="E20" s="1"/>
  <c r="L20"/>
  <c r="E21"/>
  <c r="I21"/>
  <c r="J21"/>
  <c r="C21" s="1"/>
  <c r="K21"/>
  <c r="L21"/>
  <c r="J22"/>
  <c r="E22" s="1"/>
  <c r="L22"/>
  <c r="E25"/>
  <c r="I25"/>
  <c r="J25"/>
  <c r="C25" s="1"/>
  <c r="K25"/>
  <c r="L25"/>
  <c r="J26"/>
  <c r="E26" s="1"/>
  <c r="L26"/>
  <c r="E27"/>
  <c r="I27"/>
  <c r="J27"/>
  <c r="C27" s="1"/>
  <c r="K27"/>
  <c r="L27"/>
  <c r="J28"/>
  <c r="E28" s="1"/>
  <c r="L28"/>
  <c r="E29"/>
  <c r="I29"/>
  <c r="J29"/>
  <c r="C29" s="1"/>
  <c r="K29"/>
  <c r="L29"/>
  <c r="J30"/>
  <c r="E30" s="1"/>
  <c r="J31"/>
  <c r="E31" s="1"/>
  <c r="L31"/>
  <c r="E32"/>
  <c r="I32"/>
  <c r="J32"/>
  <c r="C32" s="1"/>
  <c r="K32"/>
  <c r="L32"/>
  <c r="J33"/>
  <c r="E33" s="1"/>
  <c r="L33"/>
  <c r="E34"/>
  <c r="I34"/>
  <c r="J34"/>
  <c r="C34" s="1"/>
  <c r="K34"/>
  <c r="L34"/>
  <c r="J35"/>
  <c r="E35" s="1"/>
  <c r="L35"/>
  <c r="C38"/>
  <c r="E38"/>
  <c r="G38"/>
  <c r="I38"/>
  <c r="K38"/>
  <c r="L38"/>
  <c r="E39"/>
  <c r="I39"/>
  <c r="J39"/>
  <c r="C39" s="1"/>
  <c r="K39"/>
  <c r="L39"/>
  <c r="J40"/>
  <c r="E40" s="1"/>
  <c r="L40"/>
  <c r="E41"/>
  <c r="I41"/>
  <c r="J41"/>
  <c r="C41" s="1"/>
  <c r="K41"/>
  <c r="L41"/>
  <c r="J42"/>
  <c r="E42" s="1"/>
  <c r="L42"/>
  <c r="E43"/>
  <c r="I43"/>
  <c r="J43"/>
  <c r="C43" s="1"/>
  <c r="K43"/>
  <c r="L43"/>
  <c r="J46"/>
  <c r="E46" s="1"/>
  <c r="L46"/>
  <c r="E47"/>
  <c r="I47"/>
  <c r="J47"/>
  <c r="C47" s="1"/>
  <c r="K47"/>
  <c r="L47"/>
  <c r="J48"/>
  <c r="E48" s="1"/>
  <c r="L48"/>
  <c r="E49"/>
  <c r="I49"/>
  <c r="J49"/>
  <c r="C49" s="1"/>
  <c r="K49"/>
  <c r="L49"/>
  <c r="J50"/>
  <c r="E50" s="1"/>
  <c r="L50"/>
  <c r="E53"/>
  <c r="I53"/>
  <c r="J53"/>
  <c r="C53" s="1"/>
  <c r="K53"/>
  <c r="L53"/>
  <c r="J54"/>
  <c r="E54" s="1"/>
  <c r="L54"/>
  <c r="E55"/>
  <c r="I55"/>
  <c r="J55"/>
  <c r="C55" s="1"/>
  <c r="K55"/>
  <c r="L55"/>
  <c r="J58"/>
  <c r="E58" s="1"/>
  <c r="L58"/>
  <c r="E59"/>
  <c r="I59"/>
  <c r="J59"/>
  <c r="C59" s="1"/>
  <c r="K59"/>
  <c r="L59"/>
  <c r="J60"/>
  <c r="E60" s="1"/>
  <c r="L60"/>
  <c r="E61"/>
  <c r="I61"/>
  <c r="J61"/>
  <c r="C61" s="1"/>
  <c r="K61"/>
  <c r="L61"/>
  <c r="I62"/>
  <c r="J62"/>
  <c r="E62" s="1"/>
  <c r="K62"/>
  <c r="L62"/>
  <c r="J65"/>
  <c r="C65" s="1"/>
  <c r="L65"/>
  <c r="E66"/>
  <c r="I66"/>
  <c r="J66"/>
  <c r="C66" s="1"/>
  <c r="K66"/>
  <c r="L66"/>
  <c r="B68"/>
  <c r="C68" s="1"/>
  <c r="D68"/>
  <c r="E68" s="1"/>
  <c r="F68"/>
  <c r="G68" s="1"/>
  <c r="H68"/>
  <c r="I68" s="1"/>
  <c r="J68"/>
  <c r="K68" s="1"/>
  <c r="L68"/>
  <c r="M68"/>
  <c r="N68"/>
  <c r="F7" i="2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94"/>
  <c r="F95"/>
  <c r="D5" i="5"/>
  <c r="E5"/>
  <c r="I5"/>
  <c r="J5"/>
  <c r="M5"/>
  <c r="N5"/>
  <c r="O5"/>
  <c r="Q5"/>
  <c r="D6"/>
  <c r="E6"/>
  <c r="I6"/>
  <c r="J6"/>
  <c r="M6"/>
  <c r="N6"/>
  <c r="O6"/>
  <c r="Q6"/>
  <c r="D7"/>
  <c r="E7"/>
  <c r="I7"/>
  <c r="J7"/>
  <c r="M7"/>
  <c r="N7"/>
  <c r="O7"/>
  <c r="Q7"/>
  <c r="D8"/>
  <c r="E8"/>
  <c r="I8"/>
  <c r="J8"/>
  <c r="M8"/>
  <c r="N8"/>
  <c r="O8"/>
  <c r="Q8"/>
  <c r="D9"/>
  <c r="E9"/>
  <c r="I9"/>
  <c r="J9"/>
  <c r="M9"/>
  <c r="N9"/>
  <c r="O9"/>
  <c r="Q9"/>
  <c r="D10"/>
  <c r="E10"/>
  <c r="I10"/>
  <c r="J10"/>
  <c r="M10"/>
  <c r="N10"/>
  <c r="O10"/>
  <c r="Q10"/>
  <c r="D11"/>
  <c r="E11"/>
  <c r="I11"/>
  <c r="J11"/>
  <c r="M11"/>
  <c r="N11"/>
  <c r="O11"/>
  <c r="Q11"/>
  <c r="D12"/>
  <c r="E12"/>
  <c r="I12"/>
  <c r="J12"/>
  <c r="M12"/>
  <c r="N12"/>
  <c r="O12"/>
  <c r="Q12"/>
  <c r="D15"/>
  <c r="E15"/>
  <c r="I15"/>
  <c r="J15"/>
  <c r="M15"/>
  <c r="N15"/>
  <c r="O15"/>
  <c r="Q15"/>
  <c r="D16"/>
  <c r="E16"/>
  <c r="I16"/>
  <c r="J16"/>
  <c r="M16"/>
  <c r="N16"/>
  <c r="O16"/>
  <c r="Q16"/>
  <c r="D17"/>
  <c r="E17"/>
  <c r="I17"/>
  <c r="J17"/>
  <c r="M17"/>
  <c r="N17"/>
  <c r="O17"/>
  <c r="Q17"/>
  <c r="D18"/>
  <c r="E18"/>
  <c r="I18"/>
  <c r="J18"/>
  <c r="M18"/>
  <c r="N18"/>
  <c r="O18"/>
  <c r="Q18"/>
  <c r="D19"/>
  <c r="E19"/>
  <c r="I19"/>
  <c r="J19"/>
  <c r="M19"/>
  <c r="N19"/>
  <c r="O19"/>
  <c r="Q19"/>
  <c r="D20"/>
  <c r="E20"/>
  <c r="I20"/>
  <c r="J20"/>
  <c r="M20"/>
  <c r="N20"/>
  <c r="O20"/>
  <c r="Q20"/>
  <c r="D21"/>
  <c r="E21"/>
  <c r="I21"/>
  <c r="J21"/>
  <c r="M21"/>
  <c r="N21"/>
  <c r="O21"/>
  <c r="Q21"/>
  <c r="D22"/>
  <c r="E22"/>
  <c r="I22"/>
  <c r="J22"/>
  <c r="M22"/>
  <c r="N22"/>
  <c r="O22"/>
  <c r="Q22"/>
  <c r="D23"/>
  <c r="E23"/>
  <c r="I23"/>
  <c r="J23"/>
  <c r="M23"/>
  <c r="N23"/>
  <c r="O23"/>
  <c r="Q23"/>
  <c r="D26"/>
  <c r="E26"/>
  <c r="I26"/>
  <c r="J26"/>
  <c r="M26"/>
  <c r="N26"/>
  <c r="O26"/>
  <c r="Q26"/>
  <c r="D27"/>
  <c r="E27"/>
  <c r="I27"/>
  <c r="J27"/>
  <c r="M27"/>
  <c r="N27"/>
  <c r="O27"/>
  <c r="Q27"/>
  <c r="D28"/>
  <c r="E28"/>
  <c r="I28"/>
  <c r="J28"/>
  <c r="M28"/>
  <c r="N28"/>
  <c r="O28"/>
  <c r="Q28"/>
  <c r="D29"/>
  <c r="E29"/>
  <c r="I29"/>
  <c r="J29"/>
  <c r="M29"/>
  <c r="N29"/>
  <c r="O29"/>
  <c r="Q29"/>
  <c r="D30"/>
  <c r="E30"/>
  <c r="I30"/>
  <c r="J30"/>
  <c r="M30"/>
  <c r="N30"/>
  <c r="O30"/>
  <c r="Q30"/>
  <c r="D31"/>
  <c r="E31"/>
  <c r="I31"/>
  <c r="J31"/>
  <c r="M31"/>
  <c r="N31"/>
  <c r="O31"/>
  <c r="Q31"/>
  <c r="D32"/>
  <c r="E32"/>
  <c r="I32"/>
  <c r="J32"/>
  <c r="M32"/>
  <c r="N32"/>
  <c r="O32"/>
  <c r="Q32"/>
  <c r="D33"/>
  <c r="E33"/>
  <c r="I33"/>
  <c r="J33"/>
  <c r="M33"/>
  <c r="N33"/>
  <c r="O33"/>
  <c r="Q33"/>
  <c r="D34"/>
  <c r="E34"/>
  <c r="I34"/>
  <c r="J34"/>
  <c r="M34"/>
  <c r="N34"/>
  <c r="O34"/>
  <c r="Q34"/>
  <c r="D35"/>
  <c r="E35"/>
  <c r="I35"/>
  <c r="J35"/>
  <c r="M35"/>
  <c r="N35"/>
  <c r="O35"/>
  <c r="Q35"/>
  <c r="D36"/>
  <c r="I36"/>
  <c r="J36"/>
  <c r="M36"/>
  <c r="N36"/>
  <c r="O36"/>
  <c r="E36" s="1"/>
  <c r="Q36"/>
  <c r="D39"/>
  <c r="I39"/>
  <c r="M39"/>
  <c r="N39"/>
  <c r="O39"/>
  <c r="E39" s="1"/>
  <c r="Q39"/>
  <c r="D40"/>
  <c r="I40"/>
  <c r="M40"/>
  <c r="O40"/>
  <c r="E40" s="1"/>
  <c r="D41"/>
  <c r="E41" s="1"/>
  <c r="I41"/>
  <c r="J41" s="1"/>
  <c r="M41"/>
  <c r="N41" s="1"/>
  <c r="O41"/>
  <c r="Q41" s="1"/>
  <c r="D42"/>
  <c r="E42" s="1"/>
  <c r="I42"/>
  <c r="J42" s="1"/>
  <c r="M42"/>
  <c r="N42" s="1"/>
  <c r="O42"/>
  <c r="Q42" s="1"/>
  <c r="D43"/>
  <c r="E43" s="1"/>
  <c r="I43"/>
  <c r="J43" s="1"/>
  <c r="M43"/>
  <c r="N43" s="1"/>
  <c r="O43"/>
  <c r="Q43" s="1"/>
  <c r="D44"/>
  <c r="E44" s="1"/>
  <c r="I44"/>
  <c r="J44" s="1"/>
  <c r="M44"/>
  <c r="N44" s="1"/>
  <c r="O44"/>
  <c r="Q44" s="1"/>
  <c r="D47"/>
  <c r="E47" s="1"/>
  <c r="I47"/>
  <c r="J47" s="1"/>
  <c r="M47"/>
  <c r="N47" s="1"/>
  <c r="O47"/>
  <c r="Q47" s="1"/>
  <c r="D48"/>
  <c r="E48" s="1"/>
  <c r="I48"/>
  <c r="J48" s="1"/>
  <c r="M48"/>
  <c r="N48" s="1"/>
  <c r="O48"/>
  <c r="Q48" s="1"/>
  <c r="D49"/>
  <c r="E49" s="1"/>
  <c r="I49"/>
  <c r="J49" s="1"/>
  <c r="M49"/>
  <c r="N49" s="1"/>
  <c r="O49"/>
  <c r="Q49" s="1"/>
  <c r="D50"/>
  <c r="E50" s="1"/>
  <c r="I50"/>
  <c r="J50" s="1"/>
  <c r="M50"/>
  <c r="N50" s="1"/>
  <c r="O50"/>
  <c r="Q50" s="1"/>
  <c r="D51"/>
  <c r="E51" s="1"/>
  <c r="I51"/>
  <c r="J51" s="1"/>
  <c r="M51"/>
  <c r="N51" s="1"/>
  <c r="O51"/>
  <c r="Q51" s="1"/>
  <c r="D54"/>
  <c r="E54" s="1"/>
  <c r="I54"/>
  <c r="J54" s="1"/>
  <c r="M54"/>
  <c r="N54" s="1"/>
  <c r="O54"/>
  <c r="Q54" s="1"/>
  <c r="D55"/>
  <c r="E55" s="1"/>
  <c r="I55"/>
  <c r="J55" s="1"/>
  <c r="M55"/>
  <c r="N55" s="1"/>
  <c r="O55"/>
  <c r="Q55" s="1"/>
  <c r="D56"/>
  <c r="E56" s="1"/>
  <c r="I56"/>
  <c r="J56" s="1"/>
  <c r="M56"/>
  <c r="N56" s="1"/>
  <c r="O56"/>
  <c r="Q56" s="1"/>
  <c r="D59"/>
  <c r="E59" s="1"/>
  <c r="I59"/>
  <c r="J59" s="1"/>
  <c r="M59"/>
  <c r="N59" s="1"/>
  <c r="O59"/>
  <c r="Q59" s="1"/>
  <c r="D60"/>
  <c r="E60" s="1"/>
  <c r="I60"/>
  <c r="J60" s="1"/>
  <c r="M60"/>
  <c r="N60" s="1"/>
  <c r="O60"/>
  <c r="Q60" s="1"/>
  <c r="D61"/>
  <c r="E61" s="1"/>
  <c r="I61"/>
  <c r="J61" s="1"/>
  <c r="M61"/>
  <c r="N61" s="1"/>
  <c r="O61"/>
  <c r="Q61" s="1"/>
  <c r="D62"/>
  <c r="E62" s="1"/>
  <c r="I62"/>
  <c r="J62" s="1"/>
  <c r="M62"/>
  <c r="N62" s="1"/>
  <c r="O62"/>
  <c r="Q62" s="1"/>
  <c r="D63"/>
  <c r="E63" s="1"/>
  <c r="I63"/>
  <c r="J63" s="1"/>
  <c r="M63"/>
  <c r="N63" s="1"/>
  <c r="O63"/>
  <c r="Q63" s="1"/>
  <c r="D66"/>
  <c r="E66" s="1"/>
  <c r="I66"/>
  <c r="J66" s="1"/>
  <c r="M66"/>
  <c r="N66" s="1"/>
  <c r="O66"/>
  <c r="Q66" s="1"/>
  <c r="D67"/>
  <c r="E67" s="1"/>
  <c r="I67"/>
  <c r="J67" s="1"/>
  <c r="M67"/>
  <c r="N67" s="1"/>
  <c r="O67"/>
  <c r="Q67" s="1"/>
  <c r="B69"/>
  <c r="C69"/>
  <c r="D69"/>
  <c r="F69"/>
  <c r="I69" s="1"/>
  <c r="G69"/>
  <c r="H69"/>
  <c r="K69"/>
  <c r="L69"/>
  <c r="M69" s="1"/>
  <c r="P69"/>
  <c r="D5" i="1"/>
  <c r="E5" s="1"/>
  <c r="H5"/>
  <c r="J5"/>
  <c r="L5"/>
  <c r="D6"/>
  <c r="E6"/>
  <c r="H6"/>
  <c r="J6"/>
  <c r="L6"/>
  <c r="M6"/>
  <c r="N6" s="1"/>
  <c r="D7"/>
  <c r="E7" s="1"/>
  <c r="H7"/>
  <c r="J7"/>
  <c r="L7"/>
  <c r="D8"/>
  <c r="E8"/>
  <c r="H8"/>
  <c r="J8"/>
  <c r="L8"/>
  <c r="M8"/>
  <c r="N8" s="1"/>
  <c r="D9"/>
  <c r="E9" s="1"/>
  <c r="H9"/>
  <c r="J9"/>
  <c r="L9"/>
  <c r="D10"/>
  <c r="E10"/>
  <c r="H10"/>
  <c r="J10"/>
  <c r="L10"/>
  <c r="M10"/>
  <c r="N10" s="1"/>
  <c r="D11"/>
  <c r="E11" s="1"/>
  <c r="H11"/>
  <c r="J11"/>
  <c r="L11"/>
  <c r="D12"/>
  <c r="E12"/>
  <c r="H12"/>
  <c r="J12"/>
  <c r="L12"/>
  <c r="M12"/>
  <c r="N12" s="1"/>
  <c r="D15"/>
  <c r="E15" s="1"/>
  <c r="H15"/>
  <c r="J15"/>
  <c r="L15"/>
  <c r="D16"/>
  <c r="E16"/>
  <c r="H16"/>
  <c r="J16"/>
  <c r="L16"/>
  <c r="M16"/>
  <c r="N16" s="1"/>
  <c r="D17"/>
  <c r="E17" s="1"/>
  <c r="H17"/>
  <c r="J17"/>
  <c r="L17"/>
  <c r="D18"/>
  <c r="E18"/>
  <c r="H18"/>
  <c r="J18"/>
  <c r="L18"/>
  <c r="M18"/>
  <c r="N18" s="1"/>
  <c r="D19"/>
  <c r="E19" s="1"/>
  <c r="H19"/>
  <c r="J19"/>
  <c r="L19"/>
  <c r="D20"/>
  <c r="E20"/>
  <c r="H20"/>
  <c r="J20"/>
  <c r="L20"/>
  <c r="M20"/>
  <c r="N20" s="1"/>
  <c r="D21"/>
  <c r="E21" s="1"/>
  <c r="H21"/>
  <c r="J21"/>
  <c r="L21"/>
  <c r="D22"/>
  <c r="E22"/>
  <c r="H22"/>
  <c r="J22"/>
  <c r="L22"/>
  <c r="M22"/>
  <c r="N22" s="1"/>
  <c r="D23"/>
  <c r="E23" s="1"/>
  <c r="H23"/>
  <c r="J23"/>
  <c r="L23"/>
  <c r="D26"/>
  <c r="E26"/>
  <c r="H26"/>
  <c r="J26"/>
  <c r="L26"/>
  <c r="M26"/>
  <c r="N26" s="1"/>
  <c r="D27"/>
  <c r="E27" s="1"/>
  <c r="H27"/>
  <c r="J27"/>
  <c r="L27"/>
  <c r="D28"/>
  <c r="E28"/>
  <c r="H28"/>
  <c r="J28"/>
  <c r="L28"/>
  <c r="M28"/>
  <c r="N28" s="1"/>
  <c r="D29"/>
  <c r="H29"/>
  <c r="J29"/>
  <c r="L29"/>
  <c r="D30"/>
  <c r="E30"/>
  <c r="H30"/>
  <c r="J30"/>
  <c r="L30"/>
  <c r="M30"/>
  <c r="N30" s="1"/>
  <c r="D31"/>
  <c r="H31"/>
  <c r="J31"/>
  <c r="L31"/>
  <c r="D32"/>
  <c r="E32"/>
  <c r="H32"/>
  <c r="J32"/>
  <c r="L32"/>
  <c r="M32"/>
  <c r="N32" s="1"/>
  <c r="D33"/>
  <c r="H33"/>
  <c r="J33"/>
  <c r="L33"/>
  <c r="D34"/>
  <c r="E34"/>
  <c r="H34"/>
  <c r="J34"/>
  <c r="L34"/>
  <c r="M34"/>
  <c r="N34" s="1"/>
  <c r="D35"/>
  <c r="H35"/>
  <c r="J35"/>
  <c r="L35"/>
  <c r="D36"/>
  <c r="E36"/>
  <c r="H36"/>
  <c r="J36"/>
  <c r="L36"/>
  <c r="M36"/>
  <c r="N36" s="1"/>
  <c r="D39"/>
  <c r="H39"/>
  <c r="J39"/>
  <c r="L39"/>
  <c r="D40"/>
  <c r="E40"/>
  <c r="H40"/>
  <c r="J40"/>
  <c r="L40"/>
  <c r="M40"/>
  <c r="N40" s="1"/>
  <c r="D41"/>
  <c r="H41"/>
  <c r="J41"/>
  <c r="L41"/>
  <c r="D42"/>
  <c r="E42"/>
  <c r="H42"/>
  <c r="J42"/>
  <c r="L42"/>
  <c r="M42"/>
  <c r="N42" s="1"/>
  <c r="D43"/>
  <c r="H43"/>
  <c r="J43"/>
  <c r="L43"/>
  <c r="D44"/>
  <c r="E44"/>
  <c r="H44"/>
  <c r="J44"/>
  <c r="L44"/>
  <c r="M44"/>
  <c r="N44" s="1"/>
  <c r="D47"/>
  <c r="E47" s="1"/>
  <c r="H47"/>
  <c r="J47"/>
  <c r="L47"/>
  <c r="M47"/>
  <c r="N47"/>
  <c r="D48"/>
  <c r="E48"/>
  <c r="H48"/>
  <c r="J48"/>
  <c r="L48"/>
  <c r="M48"/>
  <c r="N48" s="1"/>
  <c r="D49"/>
  <c r="E49" s="1"/>
  <c r="H49"/>
  <c r="J49"/>
  <c r="L49"/>
  <c r="D50"/>
  <c r="E50"/>
  <c r="H50"/>
  <c r="J50"/>
  <c r="L50"/>
  <c r="M50"/>
  <c r="N50" s="1"/>
  <c r="D51"/>
  <c r="E51" s="1"/>
  <c r="H51"/>
  <c r="J51"/>
  <c r="L51"/>
  <c r="D54"/>
  <c r="E54"/>
  <c r="H54"/>
  <c r="J54"/>
  <c r="L54"/>
  <c r="M54"/>
  <c r="N54" s="1"/>
  <c r="D55"/>
  <c r="E55" s="1"/>
  <c r="H55"/>
  <c r="J55"/>
  <c r="L55"/>
  <c r="D56"/>
  <c r="E56"/>
  <c r="H56"/>
  <c r="J56"/>
  <c r="L56"/>
  <c r="M56"/>
  <c r="N56" s="1"/>
  <c r="D59"/>
  <c r="E59" s="1"/>
  <c r="H59"/>
  <c r="J59"/>
  <c r="L59"/>
  <c r="D60"/>
  <c r="E60"/>
  <c r="H60"/>
  <c r="J60"/>
  <c r="L60"/>
  <c r="M60"/>
  <c r="N60" s="1"/>
  <c r="D61"/>
  <c r="E61" s="1"/>
  <c r="H61"/>
  <c r="J61"/>
  <c r="L61"/>
  <c r="D62"/>
  <c r="E62"/>
  <c r="H62"/>
  <c r="J62"/>
  <c r="L62"/>
  <c r="M62"/>
  <c r="N62" s="1"/>
  <c r="D63"/>
  <c r="E63" s="1"/>
  <c r="H63"/>
  <c r="J63"/>
  <c r="L63"/>
  <c r="D66"/>
  <c r="E66"/>
  <c r="H66"/>
  <c r="J66"/>
  <c r="L66"/>
  <c r="M66"/>
  <c r="N66" s="1"/>
  <c r="D67"/>
  <c r="E67" s="1"/>
  <c r="H67"/>
  <c r="J67"/>
  <c r="L67"/>
  <c r="B69"/>
  <c r="C69"/>
  <c r="D69" s="1"/>
  <c r="E69" s="1"/>
  <c r="F69"/>
  <c r="G69"/>
  <c r="H69" s="1"/>
  <c r="I69"/>
  <c r="J69" s="1"/>
  <c r="K69"/>
  <c r="L69" s="1"/>
  <c r="O69"/>
  <c r="J6" i="4"/>
  <c r="M6"/>
  <c r="J7"/>
  <c r="M7"/>
  <c r="J8"/>
  <c r="M8"/>
  <c r="J9"/>
  <c r="M9"/>
  <c r="J10"/>
  <c r="M10"/>
  <c r="J11"/>
  <c r="M11"/>
  <c r="J12"/>
  <c r="K12"/>
  <c r="M12"/>
  <c r="J13"/>
  <c r="K13"/>
  <c r="M13"/>
  <c r="J16"/>
  <c r="M16"/>
  <c r="J17"/>
  <c r="M17"/>
  <c r="J18"/>
  <c r="K18"/>
  <c r="M18"/>
  <c r="J19"/>
  <c r="M19"/>
  <c r="J20"/>
  <c r="M20"/>
  <c r="J21"/>
  <c r="M21"/>
  <c r="J22"/>
  <c r="M22"/>
  <c r="J23"/>
  <c r="K23"/>
  <c r="M23"/>
  <c r="J24"/>
  <c r="K24"/>
  <c r="M24"/>
  <c r="J27"/>
  <c r="M27"/>
  <c r="J28"/>
  <c r="M28"/>
  <c r="J29"/>
  <c r="M29"/>
  <c r="J30"/>
  <c r="M30"/>
  <c r="J31"/>
  <c r="M31"/>
  <c r="J32"/>
  <c r="J33"/>
  <c r="K33"/>
  <c r="M33"/>
  <c r="J34"/>
  <c r="M34"/>
  <c r="J35"/>
  <c r="M35"/>
  <c r="J36"/>
  <c r="M36"/>
  <c r="J37"/>
  <c r="K37"/>
  <c r="M37"/>
  <c r="J40"/>
  <c r="M40"/>
  <c r="J41"/>
  <c r="M41"/>
  <c r="J42"/>
  <c r="M42"/>
  <c r="J43"/>
  <c r="M43"/>
  <c r="J44"/>
  <c r="M44"/>
  <c r="J45"/>
  <c r="K45"/>
  <c r="M45"/>
  <c r="J48"/>
  <c r="M48"/>
  <c r="J49"/>
  <c r="M49"/>
  <c r="J50"/>
  <c r="M50"/>
  <c r="J51"/>
  <c r="M51"/>
  <c r="J52"/>
  <c r="K52"/>
  <c r="M52"/>
  <c r="J55"/>
  <c r="M55"/>
  <c r="J56"/>
  <c r="M56"/>
  <c r="J57"/>
  <c r="M57"/>
  <c r="J60"/>
  <c r="M60"/>
  <c r="J61"/>
  <c r="M61"/>
  <c r="J62"/>
  <c r="M62"/>
  <c r="J63"/>
  <c r="M63"/>
  <c r="J64"/>
  <c r="M64"/>
  <c r="J67"/>
  <c r="M67"/>
  <c r="J68"/>
  <c r="M68"/>
  <c r="B70"/>
  <c r="C70"/>
  <c r="D70"/>
  <c r="E70"/>
  <c r="F70"/>
  <c r="G70"/>
  <c r="H70"/>
  <c r="I70"/>
  <c r="J70" s="1"/>
  <c r="K70"/>
  <c r="L70"/>
  <c r="M70"/>
  <c r="N70"/>
  <c r="O70"/>
  <c r="F5" i="7"/>
  <c r="H5"/>
  <c r="F6"/>
  <c r="H6"/>
  <c r="F7"/>
  <c r="H7"/>
  <c r="F8"/>
  <c r="H8"/>
  <c r="F9"/>
  <c r="H9"/>
  <c r="F10"/>
  <c r="H10"/>
  <c r="F11"/>
  <c r="H11"/>
  <c r="F12"/>
  <c r="H12"/>
  <c r="F15"/>
  <c r="H15"/>
  <c r="F16"/>
  <c r="H16"/>
  <c r="F17"/>
  <c r="H17"/>
  <c r="F18"/>
  <c r="H18"/>
  <c r="F19"/>
  <c r="H19"/>
  <c r="F20"/>
  <c r="H20"/>
  <c r="F21"/>
  <c r="H21"/>
  <c r="F22"/>
  <c r="H22"/>
  <c r="F23"/>
  <c r="H23"/>
  <c r="F26"/>
  <c r="H26"/>
  <c r="F27"/>
  <c r="H27"/>
  <c r="F28"/>
  <c r="H28"/>
  <c r="F29"/>
  <c r="H29"/>
  <c r="F30"/>
  <c r="H30"/>
  <c r="H31"/>
  <c r="F32"/>
  <c r="H32"/>
  <c r="F33"/>
  <c r="H33"/>
  <c r="F34"/>
  <c r="H34"/>
  <c r="F35"/>
  <c r="H35"/>
  <c r="F36"/>
  <c r="H36"/>
  <c r="F39"/>
  <c r="H39"/>
  <c r="F40"/>
  <c r="H40"/>
  <c r="F41"/>
  <c r="H41"/>
  <c r="F42"/>
  <c r="H42"/>
  <c r="F43"/>
  <c r="H43"/>
  <c r="F44"/>
  <c r="H44"/>
  <c r="F47"/>
  <c r="H47"/>
  <c r="F48"/>
  <c r="H48"/>
  <c r="F49"/>
  <c r="H49"/>
  <c r="F50"/>
  <c r="H50"/>
  <c r="F51"/>
  <c r="H51"/>
  <c r="F54"/>
  <c r="H54"/>
  <c r="F55"/>
  <c r="H55"/>
  <c r="F56"/>
  <c r="H56"/>
  <c r="F59"/>
  <c r="H59"/>
  <c r="F60"/>
  <c r="H60"/>
  <c r="F61"/>
  <c r="H61"/>
  <c r="F62"/>
  <c r="H62"/>
  <c r="F63"/>
  <c r="H63"/>
  <c r="F66"/>
  <c r="H66"/>
  <c r="F67"/>
  <c r="H67"/>
  <c r="B69"/>
  <c r="C69"/>
  <c r="D69"/>
  <c r="E69"/>
  <c r="F69"/>
  <c r="G69"/>
  <c r="H69"/>
  <c r="I69"/>
  <c r="J69"/>
  <c r="K69"/>
  <c r="M69"/>
  <c r="N69"/>
  <c r="O69"/>
  <c r="Q69"/>
  <c r="E43" i="1" l="1"/>
  <c r="M43"/>
  <c r="N43" s="1"/>
  <c r="E39"/>
  <c r="M39"/>
  <c r="N39" s="1"/>
  <c r="E33"/>
  <c r="M33"/>
  <c r="N33" s="1"/>
  <c r="E29"/>
  <c r="M29"/>
  <c r="N29" s="1"/>
  <c r="E41"/>
  <c r="M41"/>
  <c r="N41" s="1"/>
  <c r="E35"/>
  <c r="M35"/>
  <c r="N35" s="1"/>
  <c r="E31"/>
  <c r="M31"/>
  <c r="N31" s="1"/>
  <c r="M67"/>
  <c r="N67" s="1"/>
  <c r="M63"/>
  <c r="N63" s="1"/>
  <c r="M61"/>
  <c r="N61" s="1"/>
  <c r="M59"/>
  <c r="N59" s="1"/>
  <c r="M55"/>
  <c r="N55" s="1"/>
  <c r="M51"/>
  <c r="N51" s="1"/>
  <c r="M49"/>
  <c r="N49" s="1"/>
  <c r="G66" i="6"/>
  <c r="K65"/>
  <c r="I65"/>
  <c r="E65"/>
  <c r="G62"/>
  <c r="C62"/>
  <c r="G60"/>
  <c r="C60"/>
  <c r="G58"/>
  <c r="C58"/>
  <c r="G54"/>
  <c r="C54"/>
  <c r="G50"/>
  <c r="C50"/>
  <c r="G48"/>
  <c r="C48"/>
  <c r="G46"/>
  <c r="C46"/>
  <c r="G42"/>
  <c r="C42"/>
  <c r="G40"/>
  <c r="C40"/>
  <c r="G35"/>
  <c r="C35"/>
  <c r="G33"/>
  <c r="C33"/>
  <c r="G31"/>
  <c r="C31"/>
  <c r="G30"/>
  <c r="C30"/>
  <c r="G28"/>
  <c r="C28"/>
  <c r="G26"/>
  <c r="C26"/>
  <c r="G22"/>
  <c r="C22"/>
  <c r="G20"/>
  <c r="C20"/>
  <c r="G18"/>
  <c r="C18"/>
  <c r="G16"/>
  <c r="C16"/>
  <c r="G14"/>
  <c r="C14"/>
  <c r="G10"/>
  <c r="C10"/>
  <c r="G8"/>
  <c r="C8"/>
  <c r="G6"/>
  <c r="C6"/>
  <c r="G4"/>
  <c r="C4"/>
  <c r="M27" i="1"/>
  <c r="N27" s="1"/>
  <c r="M23"/>
  <c r="N23" s="1"/>
  <c r="M21"/>
  <c r="N21" s="1"/>
  <c r="M19"/>
  <c r="N19" s="1"/>
  <c r="M17"/>
  <c r="N17" s="1"/>
  <c r="M15"/>
  <c r="N15" s="1"/>
  <c r="M11"/>
  <c r="N11" s="1"/>
  <c r="M9"/>
  <c r="N9" s="1"/>
  <c r="M7"/>
  <c r="N7" s="1"/>
  <c r="M5"/>
  <c r="O69" i="5"/>
  <c r="Q69" s="1"/>
  <c r="Q40"/>
  <c r="N40"/>
  <c r="J40"/>
  <c r="J39"/>
  <c r="G65" i="6"/>
  <c r="G61"/>
  <c r="K60"/>
  <c r="I60"/>
  <c r="G59"/>
  <c r="K58"/>
  <c r="I58"/>
  <c r="G55"/>
  <c r="K54"/>
  <c r="I54"/>
  <c r="G53"/>
  <c r="K50"/>
  <c r="I50"/>
  <c r="G49"/>
  <c r="K48"/>
  <c r="I48"/>
  <c r="G47"/>
  <c r="K46"/>
  <c r="I46"/>
  <c r="G43"/>
  <c r="K42"/>
  <c r="I42"/>
  <c r="G41"/>
  <c r="K40"/>
  <c r="I40"/>
  <c r="G39"/>
  <c r="K35"/>
  <c r="I35"/>
  <c r="G34"/>
  <c r="K33"/>
  <c r="I33"/>
  <c r="G32"/>
  <c r="K31"/>
  <c r="I31"/>
  <c r="K30"/>
  <c r="I30"/>
  <c r="G29"/>
  <c r="K28"/>
  <c r="I28"/>
  <c r="G27"/>
  <c r="K26"/>
  <c r="I26"/>
  <c r="G25"/>
  <c r="K22"/>
  <c r="I22"/>
  <c r="G21"/>
  <c r="K20"/>
  <c r="I20"/>
  <c r="G19"/>
  <c r="K18"/>
  <c r="I18"/>
  <c r="G17"/>
  <c r="K16"/>
  <c r="I16"/>
  <c r="G15"/>
  <c r="K14"/>
  <c r="I14"/>
  <c r="G11"/>
  <c r="K10"/>
  <c r="I10"/>
  <c r="G9"/>
  <c r="K8"/>
  <c r="I8"/>
  <c r="G7"/>
  <c r="K6"/>
  <c r="I6"/>
  <c r="G5"/>
  <c r="K4"/>
  <c r="I4"/>
  <c r="N69" i="5" l="1"/>
  <c r="N5" i="1"/>
  <c r="M69"/>
  <c r="N69" s="1"/>
  <c r="E69" i="5"/>
  <c r="J69"/>
</calcChain>
</file>

<file path=xl/sharedStrings.xml><?xml version="1.0" encoding="utf-8"?>
<sst xmlns="http://schemas.openxmlformats.org/spreadsheetml/2006/main" count="1266" uniqueCount="542">
  <si>
    <t>Total</t>
  </si>
  <si>
    <t>Local</t>
  </si>
  <si>
    <t>*Indirect</t>
  </si>
  <si>
    <t>Federal</t>
  </si>
  <si>
    <t>State</t>
  </si>
  <si>
    <t>Other</t>
  </si>
  <si>
    <t>Library Systems by Population</t>
  </si>
  <si>
    <t>Per</t>
  </si>
  <si>
    <t>Operating</t>
  </si>
  <si>
    <t>City</t>
  </si>
  <si>
    <t>County</t>
  </si>
  <si>
    <t>Funds</t>
  </si>
  <si>
    <t>Capita</t>
  </si>
  <si>
    <t>Aid</t>
  </si>
  <si>
    <t>Income</t>
  </si>
  <si>
    <t>GROUP I - Up to 20,000</t>
  </si>
  <si>
    <t>Benton County Library System</t>
  </si>
  <si>
    <t>Carroll County Public Library System</t>
  </si>
  <si>
    <t>Harriette Person Memorial Library</t>
  </si>
  <si>
    <t>Humphreys County Library System</t>
  </si>
  <si>
    <t>Marks-Quitman County Public Library System</t>
  </si>
  <si>
    <t>Noxubee County Library</t>
  </si>
  <si>
    <t>Tallahatchie County Library</t>
  </si>
  <si>
    <t>Yalobusha County Public Library System</t>
  </si>
  <si>
    <t>GROUP II - 20,001 to 35,000</t>
  </si>
  <si>
    <t>Carnegie Public Library of Clarksdale and Coahoma County</t>
  </si>
  <si>
    <t>Elizabeth Jones Library</t>
  </si>
  <si>
    <t>Kemper-Newton Regional Library System</t>
  </si>
  <si>
    <t>Marshall County Library System</t>
  </si>
  <si>
    <t>Neshoba County Public Library</t>
  </si>
  <si>
    <t>South Delta Library Services</t>
  </si>
  <si>
    <t>Sunflower County Library</t>
  </si>
  <si>
    <t>Union County Library</t>
  </si>
  <si>
    <t>Waynesboro-Wayne County Library System</t>
  </si>
  <si>
    <t>GROUP III - 35,001 to 50,000</t>
  </si>
  <si>
    <t>Bolivar County Library System</t>
  </si>
  <si>
    <t>Copiah-Jefferson Regional Library</t>
  </si>
  <si>
    <t>East Mississippi Regional Library</t>
  </si>
  <si>
    <t>Greenwood-Leflore Public Library System</t>
  </si>
  <si>
    <t>Hancock County Library System</t>
  </si>
  <si>
    <t xml:space="preserve">Homochitto Valley Library Service </t>
  </si>
  <si>
    <t>Lamar County Library System</t>
  </si>
  <si>
    <t>Pearl River County Library System</t>
  </si>
  <si>
    <t>South MS Regional Library</t>
  </si>
  <si>
    <t>Starkville-Oktibbeha County  Library System</t>
  </si>
  <si>
    <t>Warren County-Vicksburg Public Library</t>
  </si>
  <si>
    <t>GROUP IV - 50,001 to 65,000</t>
  </si>
  <si>
    <t>Columbus-Lowndes Public Library</t>
  </si>
  <si>
    <t>Dixie Regional Library System</t>
  </si>
  <si>
    <t>Laurel-Jones County Library</t>
  </si>
  <si>
    <t>Lincoln-Lawrence-Franklin Regional Library</t>
  </si>
  <si>
    <t>Pine Forest Regional Library</t>
  </si>
  <si>
    <t>Washington County Library System</t>
  </si>
  <si>
    <t>GROUP V - 65,001 to 80,000</t>
  </si>
  <si>
    <t>Madison County Library System</t>
  </si>
  <si>
    <t>Meridian-Lauderdale County Public Library</t>
  </si>
  <si>
    <t>Pike-Amite-Walthall Library System</t>
  </si>
  <si>
    <t>The Library of Hattiesburg, Petal and Forrest County</t>
  </si>
  <si>
    <t>Tombigbee Regional Library System</t>
  </si>
  <si>
    <t>GROUP VI - 80,001 to 100,000</t>
  </si>
  <si>
    <t>Lee-Itawamba Library System</t>
  </si>
  <si>
    <t>Mid-Mississippi Regional Library System</t>
  </si>
  <si>
    <t>Northeast Regional Library</t>
  </si>
  <si>
    <t>GROUP VII - 100,001 plus</t>
  </si>
  <si>
    <t>Central Mississippi Regional Library System</t>
  </si>
  <si>
    <t>First Regional Library</t>
  </si>
  <si>
    <t>Harrison County Library System</t>
  </si>
  <si>
    <t>Jackson-George Regional Library</t>
  </si>
  <si>
    <t>Jackson/Hinds Library System</t>
  </si>
  <si>
    <t>Independent  Public Libraries</t>
  </si>
  <si>
    <t>Blackmur Memorial Library</t>
  </si>
  <si>
    <t>Long Beach Public Library</t>
  </si>
  <si>
    <t>TOTALS</t>
  </si>
  <si>
    <t>*Indirect - monies expended by the funding authorities for the library and is not included in total, i.e. insurance, maintenance, etc.</t>
  </si>
  <si>
    <t>FY 2001Funding</t>
  </si>
  <si>
    <t>*Ad Valorem</t>
  </si>
  <si>
    <t xml:space="preserve">Pecentage of </t>
  </si>
  <si>
    <t xml:space="preserve">Received from </t>
  </si>
  <si>
    <t xml:space="preserve">Assessment </t>
  </si>
  <si>
    <t>Ad Valorem</t>
  </si>
  <si>
    <t>Library System</t>
  </si>
  <si>
    <t>2000 County</t>
  </si>
  <si>
    <t>County for</t>
  </si>
  <si>
    <t>FY2000</t>
  </si>
  <si>
    <t xml:space="preserve">Received by </t>
  </si>
  <si>
    <t xml:space="preserve"> Population**</t>
  </si>
  <si>
    <t>Benton</t>
  </si>
  <si>
    <t>Bolivar</t>
  </si>
  <si>
    <t>Carnegie Public Library of Clarksdale &amp; Coahoma County</t>
  </si>
  <si>
    <t>Coahoma</t>
  </si>
  <si>
    <t>Carroll</t>
  </si>
  <si>
    <t>Central MS Regional Library System</t>
  </si>
  <si>
    <t>Rankin</t>
  </si>
  <si>
    <t>Scott</t>
  </si>
  <si>
    <t>Simpson</t>
  </si>
  <si>
    <t>Smith</t>
  </si>
  <si>
    <t>Columbus- Lowndes Public Library</t>
  </si>
  <si>
    <t>Lowndes</t>
  </si>
  <si>
    <t>Copiah</t>
  </si>
  <si>
    <t>Jefferson</t>
  </si>
  <si>
    <t>Calhoun</t>
  </si>
  <si>
    <t>Chickasaw</t>
  </si>
  <si>
    <t>Pontotoc</t>
  </si>
  <si>
    <t>East MS Regional Library</t>
  </si>
  <si>
    <t>Clarke</t>
  </si>
  <si>
    <t>Jasper</t>
  </si>
  <si>
    <t>Grenada</t>
  </si>
  <si>
    <t>DeSoto</t>
  </si>
  <si>
    <t>Lafayette</t>
  </si>
  <si>
    <t>Panola</t>
  </si>
  <si>
    <t>Tate</t>
  </si>
  <si>
    <t>Tunica</t>
  </si>
  <si>
    <t>Leflore</t>
  </si>
  <si>
    <t>Hancock</t>
  </si>
  <si>
    <t>Claiborne</t>
  </si>
  <si>
    <t>Harrison</t>
  </si>
  <si>
    <t>Homochitto Valley Library Service</t>
  </si>
  <si>
    <t>Adams</t>
  </si>
  <si>
    <t>Wilkinson</t>
  </si>
  <si>
    <t>Humphreys</t>
  </si>
  <si>
    <t>Hinds</t>
  </si>
  <si>
    <t>George</t>
  </si>
  <si>
    <t>Jackson</t>
  </si>
  <si>
    <t>Kemper</t>
  </si>
  <si>
    <t>Newton</t>
  </si>
  <si>
    <t>Lamar</t>
  </si>
  <si>
    <t>Jones</t>
  </si>
  <si>
    <t>Itawamba</t>
  </si>
  <si>
    <t>Lee</t>
  </si>
  <si>
    <t>Franklin</t>
  </si>
  <si>
    <t>Lawrence</t>
  </si>
  <si>
    <t>Lincoln</t>
  </si>
  <si>
    <t>Madison</t>
  </si>
  <si>
    <t>Marks-Quitma Public Library System</t>
  </si>
  <si>
    <t>Quitman</t>
  </si>
  <si>
    <t>Marshall</t>
  </si>
  <si>
    <t>Lauderdale</t>
  </si>
  <si>
    <t>Attala</t>
  </si>
  <si>
    <t>Holmes</t>
  </si>
  <si>
    <t>Leake</t>
  </si>
  <si>
    <t>Montgomery</t>
  </si>
  <si>
    <t>Winston</t>
  </si>
  <si>
    <t>Neshoba</t>
  </si>
  <si>
    <t>Alcorn</t>
  </si>
  <si>
    <t>Prentiss</t>
  </si>
  <si>
    <t>Tippah</t>
  </si>
  <si>
    <t>Tishomingo</t>
  </si>
  <si>
    <t>Noxubee</t>
  </si>
  <si>
    <t>Pearl River</t>
  </si>
  <si>
    <t>Amite</t>
  </si>
  <si>
    <t>Pike</t>
  </si>
  <si>
    <t>Walthall</t>
  </si>
  <si>
    <t>Covington</t>
  </si>
  <si>
    <t>Greene</t>
  </si>
  <si>
    <t>Perry</t>
  </si>
  <si>
    <t>Stone</t>
  </si>
  <si>
    <t>Issaquena</t>
  </si>
  <si>
    <t>Sharkey</t>
  </si>
  <si>
    <t>Yazoo</t>
  </si>
  <si>
    <t>South Mississippi Regional Library</t>
  </si>
  <si>
    <t>Jefferson-Davis</t>
  </si>
  <si>
    <t>Marion</t>
  </si>
  <si>
    <t>Starkville-Oktibbeha County Public Library System</t>
  </si>
  <si>
    <t>Oktibbeha</t>
  </si>
  <si>
    <t>Sunflower</t>
  </si>
  <si>
    <t>Tallahatchie</t>
  </si>
  <si>
    <t>Forrest</t>
  </si>
  <si>
    <t>Choctaw</t>
  </si>
  <si>
    <t>Clay</t>
  </si>
  <si>
    <t>Monroe</t>
  </si>
  <si>
    <t>Webster</t>
  </si>
  <si>
    <t>Union</t>
  </si>
  <si>
    <t>Warren</t>
  </si>
  <si>
    <t>Washington</t>
  </si>
  <si>
    <t>Wayne</t>
  </si>
  <si>
    <t>Yalobusha</t>
  </si>
  <si>
    <t>*Long Beach Public Library - Long Beach</t>
  </si>
  <si>
    <t xml:space="preserve">Harrison </t>
  </si>
  <si>
    <t>*Blackmur Memorial Library - Water Valley</t>
  </si>
  <si>
    <t xml:space="preserve">* Ad Valorem Assessment Excluding Section 27-39-329 </t>
  </si>
  <si>
    <t xml:space="preserve">     and School Tax</t>
  </si>
  <si>
    <t>** 2000 Population U.S. Census</t>
  </si>
  <si>
    <t>Branch and City</t>
  </si>
  <si>
    <t>*Population</t>
  </si>
  <si>
    <t>Hours Open</t>
  </si>
  <si>
    <t>Square Feet</t>
  </si>
  <si>
    <t>FY2001</t>
  </si>
  <si>
    <t>Circulation</t>
  </si>
  <si>
    <t>Polkville Public Library - Polkville</t>
  </si>
  <si>
    <t>Sturgis Public Library - Sturgis</t>
  </si>
  <si>
    <t>West Public Library - West</t>
  </si>
  <si>
    <t>**</t>
  </si>
  <si>
    <t>Sebastopol Public Library - Sebastopol</t>
  </si>
  <si>
    <t>Pachuta Public Library - Pachuta</t>
  </si>
  <si>
    <t>Marietta Public Library - Marietta</t>
  </si>
  <si>
    <t>R.T. Prince Memorial Library - Mize</t>
  </si>
  <si>
    <t>Dr. Frank L. Leggett Public Library - Bassfield</t>
  </si>
  <si>
    <t>Margaret McRae Memorial Library - Tishomingo</t>
  </si>
  <si>
    <t>Rienzi Public Library - Rienzi</t>
  </si>
  <si>
    <t>Seminary Public Library - Seminary</t>
  </si>
  <si>
    <t>Louin Public Library - Louin</t>
  </si>
  <si>
    <t>Robert W. Windom, Jr. Library - Georgetown</t>
  </si>
  <si>
    <t>Puckett Public Library - Puckett</t>
  </si>
  <si>
    <t>Crosby Public Library - Crosby</t>
  </si>
  <si>
    <t>D'Lo Public Library - D'Lo</t>
  </si>
  <si>
    <t>Nance-McNeely Library - Myrtle</t>
  </si>
  <si>
    <t xml:space="preserve">Union County Library System </t>
  </si>
  <si>
    <t>Lake Public Library - Lake</t>
  </si>
  <si>
    <t>New Hebron Public Library - New Hebron</t>
  </si>
  <si>
    <t>Enterprise Public Library - Enterprise</t>
  </si>
  <si>
    <t>Osyka Public Library - Osyka</t>
  </si>
  <si>
    <t>Walnut Grove Public Library - Walnut Grove</t>
  </si>
  <si>
    <t>Potts Camp Library - Potts Camp</t>
  </si>
  <si>
    <t>Artesia Branch Library - Artesia</t>
  </si>
  <si>
    <t>Franklin County Public Library - Meadville</t>
  </si>
  <si>
    <t>Sledge Public Library - Sledge</t>
  </si>
  <si>
    <t>Sherman Library - Sherman</t>
  </si>
  <si>
    <t>Weir Public Library - Weir</t>
  </si>
  <si>
    <t>State Line Public Library - State Line</t>
  </si>
  <si>
    <t>Vista J. Daniel Memorial Library - Shuqualak</t>
  </si>
  <si>
    <t>Arcola Library - Arcola</t>
  </si>
  <si>
    <t>Hickory Flat Public Library - Hickory Flat</t>
  </si>
  <si>
    <t>Bond Memorial Public Library (HQ) - Ashland</t>
  </si>
  <si>
    <t>Oakland Public Library - Oakland</t>
  </si>
  <si>
    <t>McLain Public Library - McLain</t>
  </si>
  <si>
    <t>Benoit Public Library - Benoit</t>
  </si>
  <si>
    <t>Annie Thompson Jeffers Library - Bolton</t>
  </si>
  <si>
    <t>Scooba Public Library - Scooba</t>
  </si>
  <si>
    <t>Gunnison Public Library - Gunnison</t>
  </si>
  <si>
    <t>Liberty Public Library - Liberty</t>
  </si>
  <si>
    <t>Shubuta Public Library - Shubuta</t>
  </si>
  <si>
    <t>Crawford Branch Library - Crawford</t>
  </si>
  <si>
    <t>Rayner Memorial Library - Merigold</t>
  </si>
  <si>
    <t>Ella Bess Austin Library - Terry</t>
  </si>
  <si>
    <t>Blue Mountain Public Library - Blue Mountain</t>
  </si>
  <si>
    <t>* Populations are given according to the U.S. 2000 Census for the incorporated towns and cities.</t>
  </si>
  <si>
    <t>**Information not reported by library system.</t>
  </si>
  <si>
    <t>Sunflower Public Library - Sunflower</t>
  </si>
  <si>
    <t>Ruth B. French Library - Byhalia</t>
  </si>
  <si>
    <t>New Augusta Public Library - New Augusta</t>
  </si>
  <si>
    <t>Mathiston Public Library - Mathiston</t>
  </si>
  <si>
    <t>Duck Hill Public Library - Duck Hill</t>
  </si>
  <si>
    <t>Walnut Public Library - Walnut</t>
  </si>
  <si>
    <t>Isola Public Library - Isola</t>
  </si>
  <si>
    <t>Sandersville Public Library - Sandersville</t>
  </si>
  <si>
    <t>Maben Public Library - Maben</t>
  </si>
  <si>
    <t>Kilmichael Public Library - Kilmichael</t>
  </si>
  <si>
    <t>Mary Weems Parker Memorial Library - Heidelberg</t>
  </si>
  <si>
    <t>Vaiden Public Library - Vaiden</t>
  </si>
  <si>
    <t>Jane Blain Brewer Memorial Library - Mt. Olive</t>
  </si>
  <si>
    <t>Carrollton-North Carrollton Public Library (HQ)</t>
  </si>
  <si>
    <t>Sam Lapidus Memorial Public Library - Crenshaw</t>
  </si>
  <si>
    <t>Coffeeville Public Library - Coffeeville (HQ)</t>
  </si>
  <si>
    <t>Evelyn Taylor Majure Library - Utica</t>
  </si>
  <si>
    <t>DeKalb Public Library - DeKalb</t>
  </si>
  <si>
    <t>William Estes Powell Memorial Library - Beaumont</t>
  </si>
  <si>
    <t>East Central Public Library - Pascagoula (Hurley)</t>
  </si>
  <si>
    <t>L. R. Boyer Memorial Library - Sumrall</t>
  </si>
  <si>
    <t>Caledonia Branch Library - Caledonia</t>
  </si>
  <si>
    <t>Leakesville Public Library - Leakesville</t>
  </si>
  <si>
    <t>Burnsville Public Library - Burnsville</t>
  </si>
  <si>
    <t>Bude Public Library - Bude</t>
  </si>
  <si>
    <t>Richton Public Library - Richton (HQ)</t>
  </si>
  <si>
    <t>Edmondson Memorial Library - Vardaman</t>
  </si>
  <si>
    <t>Gloster Public Library - Gloster</t>
  </si>
  <si>
    <t>Robert C. Irwin Library - Tunica</t>
  </si>
  <si>
    <t>Stonewall Public Library - Stonewall</t>
  </si>
  <si>
    <t>Inverness Public Library - Inverness</t>
  </si>
  <si>
    <t>Prentiss Public Library - Prentiss</t>
  </si>
  <si>
    <t>Brooksville Public Library - Brooksville</t>
  </si>
  <si>
    <t>Woodville Public Library - Woodville</t>
  </si>
  <si>
    <t>Homochitto Valley Library System</t>
  </si>
  <si>
    <t>Goodman Public Library - Goodman</t>
  </si>
  <si>
    <t>Floyd J. Robinson - Raleigh</t>
  </si>
  <si>
    <t>Emily Jones Pointer Public Library - Como</t>
  </si>
  <si>
    <t>Pickens Public Library - Pickens</t>
  </si>
  <si>
    <t>Evan A. Ford Library - Taylorsville</t>
  </si>
  <si>
    <t>Lois A. Flagg Public Library - Edwards</t>
  </si>
  <si>
    <t>Tutwiler Library - Tutwiler</t>
  </si>
  <si>
    <t>Decatur Public Library - Decatur</t>
  </si>
  <si>
    <t xml:space="preserve">Kemper-Newton Regional Library System </t>
  </si>
  <si>
    <t>Pelahatchie Public Library - Pelahatchie</t>
  </si>
  <si>
    <t>Flora Public Library - Flora</t>
  </si>
  <si>
    <t>Marks-Quitman Public Library (HQ)</t>
  </si>
  <si>
    <t>Raymond Library - Raymond</t>
  </si>
  <si>
    <t>Coldwater Public Library - Coldwater</t>
  </si>
  <si>
    <t xml:space="preserve">First Regional Library </t>
  </si>
  <si>
    <t>Kevin Poole VanCleave Memorial Library - Centreville</t>
  </si>
  <si>
    <t xml:space="preserve">Pearlington Public Library  </t>
  </si>
  <si>
    <t>Longie Dale Hamilton Memorial Library - Wesson</t>
  </si>
  <si>
    <t>Choctaw County Public Library - Ackerman</t>
  </si>
  <si>
    <t>Lawrence County Public Library - Monticello</t>
  </si>
  <si>
    <t>Harriette Person Memorial Library - Port Gibson (HQ)</t>
  </si>
  <si>
    <t>Calhoun City Public Library - Calhoun City</t>
  </si>
  <si>
    <t>Walthall County Library - Tylertown</t>
  </si>
  <si>
    <t>Dorothy J. Lowe Memorial Library - Nettleton</t>
  </si>
  <si>
    <t>Belmont Public Library - Belmont</t>
  </si>
  <si>
    <t>Union Public Library - Union (HQ)</t>
  </si>
  <si>
    <t>Lexington Public Library - Lexington</t>
  </si>
  <si>
    <t>Sardis Public Library - Sardis</t>
  </si>
  <si>
    <t>Kiln Library - Kiln</t>
  </si>
  <si>
    <t>Magnolia Public Library - Magnolia</t>
  </si>
  <si>
    <t>Pike-Amite-Walthall  Library System</t>
  </si>
  <si>
    <t>Bay Springs Municipal Library - Bay Springs</t>
  </si>
  <si>
    <t>Jesse Yancy Memorial Library - Bruce</t>
  </si>
  <si>
    <t>Purvis Public Library - Purvis</t>
  </si>
  <si>
    <t>Charleston Library - Charleston (HQ)</t>
  </si>
  <si>
    <t>Itta Bena Library - Itta Bena</t>
  </si>
  <si>
    <t>Lumberton Public Library - Lumberton</t>
  </si>
  <si>
    <t>Jefferson County Library - Fayette</t>
  </si>
  <si>
    <t>Webster County Public Library - Eupora</t>
  </si>
  <si>
    <t>Tchula Public Library - Tchula</t>
  </si>
  <si>
    <t>Florence Public Library - Florence</t>
  </si>
  <si>
    <t>Rosedale Public Library - Rosedale</t>
  </si>
  <si>
    <t>Drew Public Library - Drew</t>
  </si>
  <si>
    <t>George County Public Library - Lucedale</t>
  </si>
  <si>
    <t>Ada S. Fant Memorial Library - Macon (HQ)</t>
  </si>
  <si>
    <t>Quitman Public Library - Quitman (HQ)</t>
  </si>
  <si>
    <t>Sharkey-Issaquena County Library - Rolling Fork</t>
  </si>
  <si>
    <t>Mendenhall Public Library - Mendenhall</t>
  </si>
  <si>
    <t>Poplarville Public Library - Poplarville</t>
  </si>
  <si>
    <t>Humphreys County Library - Belzoni (HQ)</t>
  </si>
  <si>
    <t>R.E. Blackwell Memorial Library - Collins</t>
  </si>
  <si>
    <t>Shelby Public Library - Shelby</t>
  </si>
  <si>
    <t>Durant Public Library - Durant</t>
  </si>
  <si>
    <t>Okolona Carnegie Library - Okolona</t>
  </si>
  <si>
    <t>Iuka Public Library - Iuka</t>
  </si>
  <si>
    <t>Horace Stansel Memorial Library - Ruleville</t>
  </si>
  <si>
    <t>Anne Spencer Cox Library - Baldwyn</t>
  </si>
  <si>
    <t>Torrey Wood Memorial Library - Hollandale</t>
  </si>
  <si>
    <t>Ellisville Public Library - Ellisville</t>
  </si>
  <si>
    <t>*Populations are given according to the U.S. 2000 Census for the incorporated towns and cities.</t>
  </si>
  <si>
    <t>Morton Public Library - Morton</t>
  </si>
  <si>
    <t>Blackmur Memorial Library - Water Valley</t>
  </si>
  <si>
    <t xml:space="preserve">Independent </t>
  </si>
  <si>
    <t>J. Elliott McMullan Library - Newton</t>
  </si>
  <si>
    <t xml:space="preserve">Stone County Library - Wiggins </t>
  </si>
  <si>
    <t>Itawamba County Pratt Memorial Library - Fulton</t>
  </si>
  <si>
    <t>Houston Carnegie Library - Houston</t>
  </si>
  <si>
    <t>Magee Public Library - Magee</t>
  </si>
  <si>
    <t>George Covington Memorial Library - Hazlehurst (HQ)</t>
  </si>
  <si>
    <t>Copiah-Jefferson Regional Library System</t>
  </si>
  <si>
    <t>Carthage-Leake County Library - Carthage</t>
  </si>
  <si>
    <t>Vancleave Public Library - Vancleave</t>
  </si>
  <si>
    <t>Waynesboro Memorial Library - Waynesboro</t>
  </si>
  <si>
    <t>Pontotoc County Library - Pontotoc (HQ)</t>
  </si>
  <si>
    <t>Ripley Public Library - Ripley</t>
  </si>
  <si>
    <t>Winona-Montgomery County Library - Winona</t>
  </si>
  <si>
    <t>Leland Library - Leland</t>
  </si>
  <si>
    <t>J.T. Biggs, Jr. Memorial Library - Crystal Springs</t>
  </si>
  <si>
    <t>Forest Public Library - Forest</t>
  </si>
  <si>
    <t>Richland Public Library - Richland</t>
  </si>
  <si>
    <t>Evans Memorial Library - Aberdeen</t>
  </si>
  <si>
    <t>Pass Christian Public Library - Pass Christian</t>
  </si>
  <si>
    <t>Columbia-Marion County Library - Columbia (HQ)</t>
  </si>
  <si>
    <t>Waveland Library Literacy Center - Waveland</t>
  </si>
  <si>
    <t>St. Martin Public Library - Biloxi</t>
  </si>
  <si>
    <t>Senatobia Public Library - Senatobia</t>
  </si>
  <si>
    <t>Hernando Public Library (HQ)</t>
  </si>
  <si>
    <t>Amory Municipal Library - Amory</t>
  </si>
  <si>
    <t>Winston County Library - Louisville</t>
  </si>
  <si>
    <t>Batesville Public Library - Batesville</t>
  </si>
  <si>
    <t>Neshoba County Library - Philadelphia (HQ)</t>
  </si>
  <si>
    <t>Attala County Library - Kosciusko (HQ)</t>
  </si>
  <si>
    <t>The Library - Petal</t>
  </si>
  <si>
    <t>The Library of Hattiesburg, Petal &amp; Forrest County</t>
  </si>
  <si>
    <t>Jennie Stephens Smith Library - New Albany</t>
  </si>
  <si>
    <t>Union County Library System</t>
  </si>
  <si>
    <t>D'Iberville Public Library - D'Iberville</t>
  </si>
  <si>
    <t>Marshall County Library - Holly Springs (HQ)</t>
  </si>
  <si>
    <t>Bay St. Louis - Hancock County Library (HQ)</t>
  </si>
  <si>
    <t>George E. Allen Library - Booneville</t>
  </si>
  <si>
    <t>Lincoln County Public Library - Brookhaven (HQ)</t>
  </si>
  <si>
    <t>Margaret Reed Crosby Memorial Library - Picayune (HQ)</t>
  </si>
  <si>
    <t>Kathleen McIlwain Public Library - Gautier</t>
  </si>
  <si>
    <t xml:space="preserve">Lafayette County &amp; Oxford Public Library </t>
  </si>
  <si>
    <t>Henry M. Seymour Library - Indianola (HQ)</t>
  </si>
  <si>
    <t>Bryan Public Library - West Point (HQ)</t>
  </si>
  <si>
    <t>Madison County - Canton Public Library (HQ)</t>
  </si>
  <si>
    <t>McComb Public Library (HQ)</t>
  </si>
  <si>
    <t>Robinson-Carpenter Memorial Library - Cleveland (HQ)</t>
  </si>
  <si>
    <t>Corinth Public Library (HQ)</t>
  </si>
  <si>
    <t>M.R. Dye Public Library - Horn Lake</t>
  </si>
  <si>
    <t>Ricks Memorial Library - Yazoo City (HQ)</t>
  </si>
  <si>
    <t>Rebecca Baine Rigby Library - Madison</t>
  </si>
  <si>
    <t>Elizabeth Jones Library - Grenada (HQ)</t>
  </si>
  <si>
    <t>Moss Point Public Library - Moss Point</t>
  </si>
  <si>
    <t>Brandon Public Library - Brandon</t>
  </si>
  <si>
    <t>Ocean Springs Public Library - Ocean Springs</t>
  </si>
  <si>
    <t>Independent</t>
  </si>
  <si>
    <t>Laurel-Jones County Library (HQ)</t>
  </si>
  <si>
    <t>Greenwood - Leflore Public Library - Greenwood (HQ)</t>
  </si>
  <si>
    <t>Judge George W. Armstrong Library - Natchez (HQ)</t>
  </si>
  <si>
    <t>Elsie E. Jurgens Memorial Library - Ridgeland</t>
  </si>
  <si>
    <t>Carnegie Public Library of Clarksdale and Coahoma Co. (HQ)</t>
  </si>
  <si>
    <t>Carnegie Public Library of Clarksdale and Coahoma Co.</t>
  </si>
  <si>
    <t>B.J. Chain Public Library - Olive Branch</t>
  </si>
  <si>
    <t>Starkville Public Library - Starkville (HQ)</t>
  </si>
  <si>
    <t xml:space="preserve">Pearl Public Library  </t>
  </si>
  <si>
    <t>A. E. Wood Library - Clinton</t>
  </si>
  <si>
    <t>Columbus Public Library - Columbus (HQ)</t>
  </si>
  <si>
    <t>Pascagoula Public Library (HQ)</t>
  </si>
  <si>
    <t>Warren County-Vicksburg Public Library  (HQ)</t>
  </si>
  <si>
    <t>M. R. Davis Public Library - Southaven</t>
  </si>
  <si>
    <t>Lee County Library - Tupelo (HQ)</t>
  </si>
  <si>
    <t>Meridian-Lauderdale County Public Library (HQ)</t>
  </si>
  <si>
    <t>William Alexander Percy Memorial Library - Greenville (HQ)</t>
  </si>
  <si>
    <t>The Library  - Hattiesburg (HQ)</t>
  </si>
  <si>
    <t>Biloxi Public Library - Biloxi</t>
  </si>
  <si>
    <t>Gulfport Public Library (HQ)</t>
  </si>
  <si>
    <t>Eudora Welty Library - Jackson (HQ)</t>
  </si>
  <si>
    <t>The following libraries are either part of a larger city, are very small towns, or are other service outlets with no census population given.</t>
  </si>
  <si>
    <t>Hamilton Public Library - Hamilton</t>
  </si>
  <si>
    <t>Chalybeate Public Library - Walnut</t>
  </si>
  <si>
    <t xml:space="preserve">Northeast Regional Library </t>
  </si>
  <si>
    <t>Jodie E. Wilson Library - Greenwood</t>
  </si>
  <si>
    <t>Whiterock Library - Jackson</t>
  </si>
  <si>
    <t>Alpha Center Library - McComb</t>
  </si>
  <si>
    <t xml:space="preserve">Bookmobile </t>
  </si>
  <si>
    <t>N/A</t>
  </si>
  <si>
    <t>Fannie Lou Hamer Library (Albemarle) - Jackson</t>
  </si>
  <si>
    <t>McHenry Public Library - McHenry</t>
  </si>
  <si>
    <t>Wren Public Library - Wren</t>
  </si>
  <si>
    <t>Conway Hall Library - Runnelstown</t>
  </si>
  <si>
    <t>Harrisville Public Library - Harrisville</t>
  </si>
  <si>
    <t>Progress Public Library - Progress</t>
  </si>
  <si>
    <t>Avon Library - Avon</t>
  </si>
  <si>
    <t>Glen Allan Library - Glen Allan</t>
  </si>
  <si>
    <t>Houlka Public Library - Houlka</t>
  </si>
  <si>
    <t>Division Street Study Center - Biloxi</t>
  </si>
  <si>
    <t>Medgar Evers Blvd. Branch Library - Jackson</t>
  </si>
  <si>
    <t>Sandhill Public Library - Sandhill</t>
  </si>
  <si>
    <t>Margaret Walker Alexander Library - Jackson</t>
  </si>
  <si>
    <t>Walls Public Library - Walls</t>
  </si>
  <si>
    <t>Northside Library - Jackson</t>
  </si>
  <si>
    <t>Beverly J. Brown Library - Jackson</t>
  </si>
  <si>
    <t>Northwest Point Reservoir Library - Brandon</t>
  </si>
  <si>
    <t>South Hills Library - Jackson</t>
  </si>
  <si>
    <t>Margaret S. Sherry Memorial Library - Biloxi (Popps Ferry)</t>
  </si>
  <si>
    <t>Cleveland Depot Library - Cleveland</t>
  </si>
  <si>
    <t>Colonial Mart Library - Jackson</t>
  </si>
  <si>
    <t xml:space="preserve">West Biloxi Public Library - Biloxi  </t>
  </si>
  <si>
    <t>Orange Grove Public Library - Gulfport</t>
  </si>
  <si>
    <t>Libraries which were permanently or temporarily closed in FY2001</t>
  </si>
  <si>
    <t>Field Memorial Library - Shaw</t>
  </si>
  <si>
    <t>Kathy June Sheriff Library - Moorhead</t>
  </si>
  <si>
    <t>Sumner Library - Sumner</t>
  </si>
  <si>
    <t>Webb Library - Webb</t>
  </si>
  <si>
    <t>* Populations are given according to the U.S. 2000 Census for incorporated towns and cities.</t>
  </si>
  <si>
    <t>Personnel</t>
  </si>
  <si>
    <t xml:space="preserve"> Population </t>
  </si>
  <si>
    <t>Hours/</t>
  </si>
  <si>
    <t>Days/</t>
  </si>
  <si>
    <t>HQ and</t>
  </si>
  <si>
    <t>ALA</t>
  </si>
  <si>
    <t xml:space="preserve">Total </t>
  </si>
  <si>
    <t xml:space="preserve"> Items </t>
  </si>
  <si>
    <t>Weekly</t>
  </si>
  <si>
    <t>Branches</t>
  </si>
  <si>
    <t>Bookmobiles</t>
  </si>
  <si>
    <t xml:space="preserve"> Librarians</t>
  </si>
  <si>
    <t>Librarians</t>
  </si>
  <si>
    <t>Staff</t>
  </si>
  <si>
    <t>FTE</t>
  </si>
  <si>
    <t>Items Owned</t>
  </si>
  <si>
    <t xml:space="preserve"> Withdrawn </t>
  </si>
  <si>
    <t xml:space="preserve"> Added </t>
  </si>
  <si>
    <t>Homochitto Valley Library Service A4</t>
  </si>
  <si>
    <t>*</t>
  </si>
  <si>
    <t>Starkville-Oktibbeha County  Public Library System</t>
  </si>
  <si>
    <t>Independent Public Libraries</t>
  </si>
  <si>
    <t>* Information not reported by library system.</t>
  </si>
  <si>
    <t xml:space="preserve">  Note: Population for Independent Libraries is duplicated in the county.</t>
  </si>
  <si>
    <t xml:space="preserve"> Total </t>
  </si>
  <si>
    <t xml:space="preserve"> Printed </t>
  </si>
  <si>
    <t xml:space="preserve"> Electronic </t>
  </si>
  <si>
    <t xml:space="preserve"> Other </t>
  </si>
  <si>
    <t xml:space="preserve"> Total Other </t>
  </si>
  <si>
    <t xml:space="preserve"> Operating </t>
  </si>
  <si>
    <t>Capital</t>
  </si>
  <si>
    <t>Grand</t>
  </si>
  <si>
    <t xml:space="preserve"> Salaries </t>
  </si>
  <si>
    <t xml:space="preserve"> Benefits </t>
  </si>
  <si>
    <t xml:space="preserve"> Personnel </t>
  </si>
  <si>
    <t>Percent</t>
  </si>
  <si>
    <t xml:space="preserve"> Materials </t>
  </si>
  <si>
    <t>Materials</t>
  </si>
  <si>
    <t xml:space="preserve"> Access </t>
  </si>
  <si>
    <t xml:space="preserve"> Expenditures </t>
  </si>
  <si>
    <t>Outlay</t>
  </si>
  <si>
    <t xml:space="preserve"> Adult  </t>
  </si>
  <si>
    <t xml:space="preserve"> Children's </t>
  </si>
  <si>
    <t xml:space="preserve"> Periodical </t>
  </si>
  <si>
    <t xml:space="preserve"> Non-print </t>
  </si>
  <si>
    <t xml:space="preserve"> Items Owned </t>
  </si>
  <si>
    <t>Per Capita</t>
  </si>
  <si>
    <t>Turnover</t>
  </si>
  <si>
    <t>Interlibrary Loans</t>
  </si>
  <si>
    <t>Percentage</t>
  </si>
  <si>
    <t>Program Attendance</t>
  </si>
  <si>
    <t>Public Access Information</t>
  </si>
  <si>
    <t>Provided</t>
  </si>
  <si>
    <t>Received</t>
  </si>
  <si>
    <t>Reference</t>
  </si>
  <si>
    <t>Library</t>
  </si>
  <si>
    <t>Registered</t>
  </si>
  <si>
    <t>Population</t>
  </si>
  <si>
    <t xml:space="preserve">Outside </t>
  </si>
  <si>
    <t>Automation</t>
  </si>
  <si>
    <t>Internet Terminals</t>
  </si>
  <si>
    <t>Users per</t>
  </si>
  <si>
    <t>Filtering</t>
  </si>
  <si>
    <t>Questions</t>
  </si>
  <si>
    <t>Visits</t>
  </si>
  <si>
    <t xml:space="preserve"> Capita</t>
  </si>
  <si>
    <t>Patrons</t>
  </si>
  <si>
    <t>Children's</t>
  </si>
  <si>
    <t>Adults</t>
  </si>
  <si>
    <t xml:space="preserve"> Library</t>
  </si>
  <si>
    <t>System</t>
  </si>
  <si>
    <t>Staff Only</t>
  </si>
  <si>
    <t>Public</t>
  </si>
  <si>
    <t>Typical Week</t>
  </si>
  <si>
    <t>Used</t>
  </si>
  <si>
    <t>Book Systems</t>
  </si>
  <si>
    <t>No</t>
  </si>
  <si>
    <t>None</t>
  </si>
  <si>
    <t>Dynix</t>
  </si>
  <si>
    <t>Gaylord Galaxy</t>
  </si>
  <si>
    <t>Yes</t>
  </si>
  <si>
    <t>Library Corporation</t>
  </si>
  <si>
    <t>Follett</t>
  </si>
  <si>
    <t>Winnebago Spectrum</t>
  </si>
  <si>
    <t>SIRSI</t>
  </si>
  <si>
    <t>Gaylord Polaris</t>
  </si>
  <si>
    <t>Winnebago</t>
  </si>
  <si>
    <t>DRA</t>
  </si>
  <si>
    <t>Electronic Onlline</t>
  </si>
  <si>
    <t>Epixtech Horizon Sunrise</t>
  </si>
  <si>
    <t xml:space="preserve">Epixtech </t>
  </si>
  <si>
    <t>Inlex</t>
  </si>
  <si>
    <t>*Information not reported by library system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</si>
</sst>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9" formatCode="_(&quot;$&quot;* #,##0_);_(&quot;$&quot;* \(#,##0\);_(&quot;$&quot;* &quot;-&quot;??_);_(@_)"/>
    <numFmt numFmtId="178" formatCode="0.0000%"/>
  </numFmts>
  <fonts count="12">
    <font>
      <sz val="10"/>
      <name val="Arial"/>
    </font>
    <font>
      <sz val="10"/>
      <name val="Arial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/>
    <xf numFmtId="164" fontId="3" fillId="0" borderId="0" xfId="1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164" fontId="3" fillId="0" borderId="0" xfId="1" applyNumberFormat="1" applyFont="1" applyFill="1" applyAlignment="1">
      <alignment horizontal="right"/>
    </xf>
    <xf numFmtId="0" fontId="3" fillId="0" borderId="0" xfId="0" applyNumberFormat="1" applyFont="1" applyAlignment="1">
      <alignment horizontal="right"/>
    </xf>
    <xf numFmtId="0" fontId="3" fillId="0" borderId="0" xfId="0" applyFont="1"/>
    <xf numFmtId="0" fontId="2" fillId="0" borderId="0" xfId="0" applyFont="1" applyFill="1"/>
    <xf numFmtId="165" fontId="2" fillId="0" borderId="0" xfId="0" applyNumberFormat="1" applyFont="1" applyFill="1"/>
    <xf numFmtId="2" fontId="2" fillId="0" borderId="0" xfId="0" applyNumberFormat="1" applyFont="1" applyFill="1"/>
    <xf numFmtId="3" fontId="0" fillId="0" borderId="0" xfId="0" applyNumberFormat="1" applyFill="1"/>
    <xf numFmtId="0" fontId="0" fillId="0" borderId="0" xfId="0" applyFill="1"/>
    <xf numFmtId="3" fontId="2" fillId="0" borderId="0" xfId="0" applyNumberFormat="1" applyFont="1"/>
    <xf numFmtId="2" fontId="2" fillId="0" borderId="0" xfId="0" applyNumberFormat="1" applyFont="1"/>
    <xf numFmtId="3" fontId="0" fillId="0" borderId="0" xfId="0" applyNumberFormat="1"/>
    <xf numFmtId="3" fontId="2" fillId="0" borderId="0" xfId="0" applyNumberFormat="1" applyFont="1" applyFill="1"/>
    <xf numFmtId="0" fontId="2" fillId="2" borderId="0" xfId="0" applyFont="1" applyFill="1"/>
    <xf numFmtId="3" fontId="2" fillId="2" borderId="0" xfId="0" applyNumberFormat="1" applyFont="1" applyFill="1"/>
    <xf numFmtId="2" fontId="2" fillId="2" borderId="0" xfId="0" applyNumberFormat="1" applyFont="1" applyFill="1"/>
    <xf numFmtId="3" fontId="0" fillId="2" borderId="0" xfId="0" applyNumberFormat="1" applyFill="1"/>
    <xf numFmtId="0" fontId="0" fillId="2" borderId="0" xfId="0" applyFill="1"/>
    <xf numFmtId="0" fontId="3" fillId="0" borderId="0" xfId="0" applyFont="1" applyFill="1"/>
    <xf numFmtId="165" fontId="2" fillId="0" borderId="0" xfId="0" applyNumberFormat="1" applyFont="1"/>
    <xf numFmtId="165" fontId="2" fillId="2" borderId="0" xfId="0" applyNumberFormat="1" applyFont="1" applyFill="1"/>
    <xf numFmtId="165" fontId="3" fillId="0" borderId="0" xfId="0" applyNumberFormat="1" applyFont="1"/>
    <xf numFmtId="169" fontId="3" fillId="0" borderId="0" xfId="2" applyNumberFormat="1" applyFont="1"/>
    <xf numFmtId="2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178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5" fillId="0" borderId="0" xfId="0" applyNumberFormat="1" applyFont="1" applyAlignment="1">
      <alignment horizontal="right"/>
    </xf>
    <xf numFmtId="178" fontId="0" fillId="0" borderId="0" xfId="0" applyNumberFormat="1" applyAlignment="1">
      <alignment horizontal="right"/>
    </xf>
    <xf numFmtId="0" fontId="0" fillId="0" borderId="0" xfId="0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178" fontId="0" fillId="0" borderId="0" xfId="0" applyNumberFormat="1" applyFill="1" applyAlignment="1">
      <alignment horizontal="right"/>
    </xf>
    <xf numFmtId="0" fontId="0" fillId="2" borderId="0" xfId="0" applyFill="1" applyAlignment="1">
      <alignment horizontal="right"/>
    </xf>
    <xf numFmtId="3" fontId="5" fillId="2" borderId="0" xfId="0" applyNumberFormat="1" applyFont="1" applyFill="1" applyAlignment="1">
      <alignment horizontal="right"/>
    </xf>
    <xf numFmtId="178" fontId="0" fillId="2" borderId="0" xfId="0" applyNumberFormat="1" applyFill="1" applyAlignment="1">
      <alignment horizontal="right"/>
    </xf>
    <xf numFmtId="3" fontId="0" fillId="0" borderId="0" xfId="0" applyNumberFormat="1" applyFill="1" applyAlignment="1">
      <alignment horizontal="right"/>
    </xf>
    <xf numFmtId="3" fontId="0" fillId="0" borderId="0" xfId="0" applyNumberFormat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3" fontId="0" fillId="0" borderId="0" xfId="0" applyNumberFormat="1" applyBorder="1" applyAlignment="1">
      <alignment horizontal="right"/>
    </xf>
    <xf numFmtId="0" fontId="6" fillId="0" borderId="0" xfId="0" applyFont="1"/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164" fontId="7" fillId="0" borderId="0" xfId="1" applyNumberFormat="1" applyFont="1" applyAlignment="1">
      <alignment horizontal="right"/>
    </xf>
    <xf numFmtId="0" fontId="7" fillId="0" borderId="0" xfId="0" applyFont="1" applyFill="1"/>
    <xf numFmtId="164" fontId="7" fillId="0" borderId="0" xfId="1" applyNumberFormat="1" applyFont="1" applyFill="1" applyAlignment="1">
      <alignment horizontal="right"/>
    </xf>
    <xf numFmtId="0" fontId="7" fillId="0" borderId="0" xfId="0" applyFont="1" applyFill="1" applyAlignment="1">
      <alignment horizontal="right"/>
    </xf>
    <xf numFmtId="3" fontId="7" fillId="0" borderId="0" xfId="0" applyNumberFormat="1" applyFont="1" applyFill="1" applyAlignment="1">
      <alignment horizontal="right"/>
    </xf>
    <xf numFmtId="0" fontId="7" fillId="0" borderId="0" xfId="0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7" fillId="2" borderId="0" xfId="0" applyFont="1" applyFill="1"/>
    <xf numFmtId="164" fontId="7" fillId="2" borderId="0" xfId="1" applyNumberFormat="1" applyFont="1" applyFill="1" applyAlignment="1">
      <alignment horizontal="right"/>
    </xf>
    <xf numFmtId="0" fontId="7" fillId="2" borderId="0" xfId="0" applyFont="1" applyFill="1" applyAlignment="1">
      <alignment horizontal="right"/>
    </xf>
    <xf numFmtId="3" fontId="7" fillId="2" borderId="0" xfId="0" applyNumberFormat="1" applyFont="1" applyFill="1" applyAlignment="1">
      <alignment horizontal="right"/>
    </xf>
    <xf numFmtId="164" fontId="1" fillId="0" borderId="0" xfId="1" applyNumberFormat="1" applyAlignment="1">
      <alignment horizontal="right"/>
    </xf>
    <xf numFmtId="0" fontId="6" fillId="0" borderId="0" xfId="0" applyFont="1" applyFill="1"/>
    <xf numFmtId="0" fontId="8" fillId="0" borderId="0" xfId="0" applyFont="1"/>
    <xf numFmtId="2" fontId="0" fillId="0" borderId="0" xfId="0" applyNumberFormat="1"/>
    <xf numFmtId="2" fontId="0" fillId="0" borderId="0" xfId="0" applyNumberFormat="1" applyAlignment="1">
      <alignment horizontal="right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" fontId="3" fillId="0" borderId="0" xfId="0" applyNumberFormat="1" applyFont="1"/>
    <xf numFmtId="0" fontId="2" fillId="0" borderId="0" xfId="0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2" fontId="2" fillId="0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right"/>
    </xf>
    <xf numFmtId="3" fontId="2" fillId="2" borderId="0" xfId="0" applyNumberFormat="1" applyFont="1" applyFill="1" applyAlignment="1">
      <alignment horizontal="right"/>
    </xf>
    <xf numFmtId="2" fontId="2" fillId="2" borderId="0" xfId="0" applyNumberFormat="1" applyFont="1" applyFill="1" applyAlignment="1">
      <alignment horizontal="right"/>
    </xf>
    <xf numFmtId="0" fontId="9" fillId="0" borderId="0" xfId="0" applyFont="1"/>
    <xf numFmtId="3" fontId="8" fillId="0" borderId="0" xfId="0" applyNumberFormat="1" applyFont="1"/>
    <xf numFmtId="0" fontId="9" fillId="0" borderId="0" xfId="0" applyFont="1" applyAlignment="1">
      <alignment horizontal="right"/>
    </xf>
    <xf numFmtId="164" fontId="9" fillId="0" borderId="0" xfId="1" applyNumberFormat="1" applyFont="1" applyAlignment="1">
      <alignment horizontal="right"/>
    </xf>
    <xf numFmtId="9" fontId="2" fillId="0" borderId="0" xfId="0" applyNumberFormat="1" applyFont="1" applyFill="1"/>
    <xf numFmtId="3" fontId="2" fillId="0" borderId="0" xfId="2" applyNumberFormat="1" applyFont="1"/>
    <xf numFmtId="9" fontId="2" fillId="0" borderId="0" xfId="0" applyNumberFormat="1" applyFont="1"/>
    <xf numFmtId="3" fontId="2" fillId="0" borderId="0" xfId="2" applyNumberFormat="1" applyFont="1" applyFill="1"/>
    <xf numFmtId="3" fontId="2" fillId="2" borderId="0" xfId="2" applyNumberFormat="1" applyFont="1" applyFill="1"/>
    <xf numFmtId="9" fontId="2" fillId="2" borderId="0" xfId="0" applyNumberFormat="1" applyFont="1" applyFill="1"/>
    <xf numFmtId="9" fontId="3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Fill="1"/>
    <xf numFmtId="3" fontId="11" fillId="0" borderId="0" xfId="0" applyNumberFormat="1" applyFont="1" applyFill="1"/>
    <xf numFmtId="9" fontId="11" fillId="0" borderId="0" xfId="0" applyNumberFormat="1" applyFont="1" applyFill="1"/>
    <xf numFmtId="2" fontId="11" fillId="0" borderId="0" xfId="0" applyNumberFormat="1" applyFont="1" applyFill="1"/>
    <xf numFmtId="3" fontId="11" fillId="0" borderId="0" xfId="0" applyNumberFormat="1" applyFont="1"/>
    <xf numFmtId="9" fontId="11" fillId="0" borderId="0" xfId="0" applyNumberFormat="1" applyFont="1"/>
    <xf numFmtId="2" fontId="11" fillId="0" borderId="0" xfId="0" applyNumberFormat="1" applyFont="1"/>
    <xf numFmtId="0" fontId="11" fillId="2" borderId="0" xfId="0" applyFont="1" applyFill="1"/>
    <xf numFmtId="3" fontId="11" fillId="2" borderId="0" xfId="0" applyNumberFormat="1" applyFont="1" applyFill="1"/>
    <xf numFmtId="9" fontId="11" fillId="2" borderId="0" xfId="0" applyNumberFormat="1" applyFont="1" applyFill="1"/>
    <xf numFmtId="2" fontId="11" fillId="2" borderId="0" xfId="0" applyNumberFormat="1" applyFont="1" applyFill="1"/>
    <xf numFmtId="0" fontId="10" fillId="0" borderId="0" xfId="0" applyFont="1" applyFill="1"/>
    <xf numFmtId="3" fontId="10" fillId="0" borderId="0" xfId="0" applyNumberFormat="1" applyFont="1"/>
    <xf numFmtId="9" fontId="10" fillId="0" borderId="0" xfId="0" applyNumberFormat="1" applyFont="1"/>
    <xf numFmtId="2" fontId="10" fillId="0" borderId="0" xfId="0" applyNumberFormat="1" applyFont="1"/>
    <xf numFmtId="3" fontId="4" fillId="0" borderId="0" xfId="0" applyNumberFormat="1" applyFont="1"/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164" fontId="2" fillId="0" borderId="0" xfId="1" applyNumberFormat="1" applyFont="1" applyAlignment="1">
      <alignment horizontal="centerContinuous"/>
    </xf>
    <xf numFmtId="3" fontId="3" fillId="0" borderId="0" xfId="0" applyNumberFormat="1" applyFont="1" applyAlignment="1">
      <alignment horizontal="centerContinuous"/>
    </xf>
    <xf numFmtId="164" fontId="3" fillId="0" borderId="0" xfId="1" applyNumberFormat="1" applyFont="1"/>
    <xf numFmtId="164" fontId="2" fillId="0" borderId="0" xfId="1" applyNumberFormat="1" applyFont="1"/>
    <xf numFmtId="164" fontId="2" fillId="0" borderId="0" xfId="1" applyNumberFormat="1" applyFont="1" applyFill="1"/>
    <xf numFmtId="3" fontId="5" fillId="0" borderId="0" xfId="0" applyNumberFormat="1" applyFont="1" applyFill="1"/>
    <xf numFmtId="0" fontId="5" fillId="0" borderId="0" xfId="0" applyFont="1" applyFill="1"/>
    <xf numFmtId="164" fontId="2" fillId="2" borderId="0" xfId="1" applyNumberFormat="1" applyFont="1" applyFill="1"/>
    <xf numFmtId="3" fontId="3" fillId="0" borderId="0" xfId="0" applyNumberFormat="1" applyFont="1" applyFill="1"/>
    <xf numFmtId="164" fontId="2" fillId="0" borderId="0" xfId="1" applyNumberFormat="1" applyFont="1" applyAlignment="1">
      <alignment horizontal="right"/>
    </xf>
    <xf numFmtId="164" fontId="1" fillId="0" borderId="0" xfId="1" applyNumberFormat="1"/>
    <xf numFmtId="0" fontId="8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/>
    <xf numFmtId="0" fontId="8" fillId="0" borderId="0" xfId="0" applyFont="1" applyAlignment="1"/>
    <xf numFmtId="0" fontId="3" fillId="0" borderId="0" xfId="0" applyFont="1" applyAlignment="1"/>
    <xf numFmtId="0" fontId="2" fillId="0" borderId="0" xfId="0" applyFont="1" applyAlignment="1"/>
    <xf numFmtId="0" fontId="6" fillId="0" borderId="0" xfId="0" applyFont="1" applyFill="1" applyAlignment="1"/>
    <xf numFmtId="0" fontId="7" fillId="0" borderId="0" xfId="0" applyFont="1" applyFill="1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3"/>
  <sheetViews>
    <sheetView topLeftCell="H1" zoomScaleNormal="100" workbookViewId="0">
      <selection activeCell="J3" sqref="J3"/>
    </sheetView>
  </sheetViews>
  <sheetFormatPr defaultRowHeight="12.75"/>
  <cols>
    <col min="1" max="1" width="74.28515625" customWidth="1"/>
    <col min="2" max="2" width="17.140625" style="14" customWidth="1"/>
    <col min="3" max="3" width="11.28515625" style="31" customWidth="1"/>
    <col min="4" max="4" width="12" style="31" customWidth="1"/>
    <col min="5" max="5" width="14.85546875" customWidth="1"/>
    <col min="6" max="6" width="18.42578125" customWidth="1"/>
    <col min="7" max="7" width="15.5703125" customWidth="1"/>
    <col min="8" max="8" width="15.28515625" customWidth="1"/>
    <col min="9" max="9" width="12.7109375" customWidth="1"/>
    <col min="10" max="10" width="10.7109375" customWidth="1"/>
    <col min="11" max="11" width="12" style="64" customWidth="1"/>
    <col min="12" max="12" width="20.140625" style="41" customWidth="1"/>
    <col min="13" max="13" width="14.140625" style="65" customWidth="1"/>
    <col min="14" max="14" width="16.7109375" style="14" customWidth="1"/>
    <col min="15" max="15" width="11.5703125" style="14" customWidth="1"/>
  </cols>
  <sheetData>
    <row r="1" spans="1:15">
      <c r="A1" s="27"/>
    </row>
    <row r="2" spans="1:15" ht="18">
      <c r="A2" s="6" t="s">
        <v>6</v>
      </c>
      <c r="B2" s="12"/>
      <c r="C2" s="66"/>
      <c r="D2" s="66"/>
      <c r="E2" s="1"/>
      <c r="F2" s="1"/>
      <c r="G2" s="122" t="s">
        <v>449</v>
      </c>
      <c r="H2" s="123"/>
      <c r="I2" s="123"/>
      <c r="J2" s="123"/>
      <c r="K2" s="13"/>
      <c r="L2" s="67"/>
      <c r="M2" s="68"/>
      <c r="N2" s="12"/>
      <c r="O2" s="12"/>
    </row>
    <row r="3" spans="1:15" ht="18">
      <c r="A3" s="1"/>
      <c r="B3" s="69" t="s">
        <v>450</v>
      </c>
      <c r="C3" s="70" t="s">
        <v>451</v>
      </c>
      <c r="D3" s="70" t="s">
        <v>452</v>
      </c>
      <c r="E3" s="70" t="s">
        <v>453</v>
      </c>
      <c r="F3" s="6"/>
      <c r="G3" s="70" t="s">
        <v>454</v>
      </c>
      <c r="H3" s="70" t="s">
        <v>0</v>
      </c>
      <c r="I3" s="70" t="s">
        <v>5</v>
      </c>
      <c r="J3" s="70" t="s">
        <v>455</v>
      </c>
      <c r="K3" s="26"/>
      <c r="L3" s="69" t="s">
        <v>0</v>
      </c>
      <c r="M3" s="3" t="s">
        <v>7</v>
      </c>
      <c r="N3" s="69" t="s">
        <v>456</v>
      </c>
      <c r="O3" s="69" t="s">
        <v>456</v>
      </c>
    </row>
    <row r="4" spans="1:15" ht="18">
      <c r="A4" s="1"/>
      <c r="B4" s="71"/>
      <c r="C4" s="70" t="s">
        <v>457</v>
      </c>
      <c r="D4" s="70" t="s">
        <v>457</v>
      </c>
      <c r="E4" s="70" t="s">
        <v>458</v>
      </c>
      <c r="F4" s="6" t="s">
        <v>459</v>
      </c>
      <c r="G4" s="70" t="s">
        <v>460</v>
      </c>
      <c r="H4" s="70" t="s">
        <v>461</v>
      </c>
      <c r="I4" s="70" t="s">
        <v>462</v>
      </c>
      <c r="J4" s="70" t="s">
        <v>462</v>
      </c>
      <c r="K4" s="3" t="s">
        <v>463</v>
      </c>
      <c r="L4" s="69" t="s">
        <v>464</v>
      </c>
      <c r="M4" s="3" t="s">
        <v>12</v>
      </c>
      <c r="N4" s="69" t="s">
        <v>465</v>
      </c>
      <c r="O4" s="69" t="s">
        <v>466</v>
      </c>
    </row>
    <row r="5" spans="1:15" ht="18">
      <c r="A5" s="6" t="s">
        <v>15</v>
      </c>
      <c r="B5" s="12"/>
      <c r="C5" s="66"/>
      <c r="D5" s="66"/>
      <c r="E5" s="1"/>
      <c r="F5" s="1"/>
      <c r="G5" s="1"/>
      <c r="H5" s="1"/>
      <c r="I5" s="1"/>
      <c r="J5" s="1"/>
      <c r="K5" s="13"/>
      <c r="L5" s="67"/>
      <c r="M5" s="68"/>
      <c r="N5" s="12"/>
      <c r="O5" s="12"/>
    </row>
    <row r="6" spans="1:15" s="11" customFormat="1" ht="18">
      <c r="A6" s="7" t="s">
        <v>16</v>
      </c>
      <c r="B6" s="15">
        <v>8091</v>
      </c>
      <c r="C6" s="72">
        <v>129</v>
      </c>
      <c r="D6" s="72">
        <v>6</v>
      </c>
      <c r="E6" s="7">
        <v>2</v>
      </c>
      <c r="F6" s="7">
        <v>0</v>
      </c>
      <c r="G6" s="7">
        <v>1</v>
      </c>
      <c r="H6" s="7">
        <v>1</v>
      </c>
      <c r="I6" s="7">
        <v>3</v>
      </c>
      <c r="J6" s="7">
        <f t="shared" ref="J6:J13" si="0">H6+I6</f>
        <v>4</v>
      </c>
      <c r="K6" s="9">
        <v>3.88</v>
      </c>
      <c r="L6" s="73">
        <v>49791</v>
      </c>
      <c r="M6" s="74">
        <f t="shared" ref="M6:M13" si="1">(L6/B6)</f>
        <v>6.1538746755654428</v>
      </c>
      <c r="N6" s="15">
        <v>216</v>
      </c>
      <c r="O6" s="15">
        <v>792</v>
      </c>
    </row>
    <row r="7" spans="1:15" ht="18">
      <c r="A7" s="1" t="s">
        <v>17</v>
      </c>
      <c r="B7" s="12">
        <v>9967</v>
      </c>
      <c r="C7" s="66">
        <v>66</v>
      </c>
      <c r="D7" s="66">
        <v>5</v>
      </c>
      <c r="E7" s="1">
        <v>2</v>
      </c>
      <c r="F7" s="1">
        <v>0</v>
      </c>
      <c r="G7" s="1">
        <v>0</v>
      </c>
      <c r="H7" s="1">
        <v>2</v>
      </c>
      <c r="I7" s="1">
        <v>0</v>
      </c>
      <c r="J7" s="1">
        <f t="shared" si="0"/>
        <v>2</v>
      </c>
      <c r="K7" s="13">
        <v>1.65</v>
      </c>
      <c r="L7" s="67">
        <v>39882</v>
      </c>
      <c r="M7" s="68">
        <f t="shared" si="1"/>
        <v>4.0014046352964785</v>
      </c>
      <c r="N7" s="12">
        <v>372</v>
      </c>
      <c r="O7" s="12">
        <v>2008</v>
      </c>
    </row>
    <row r="8" spans="1:15" ht="18">
      <c r="A8" s="1" t="s">
        <v>18</v>
      </c>
      <c r="B8" s="12">
        <v>11569</v>
      </c>
      <c r="C8" s="66">
        <v>45.5</v>
      </c>
      <c r="D8" s="66">
        <v>6</v>
      </c>
      <c r="E8" s="1">
        <v>1</v>
      </c>
      <c r="F8" s="1">
        <v>0</v>
      </c>
      <c r="G8" s="1">
        <v>0</v>
      </c>
      <c r="H8" s="1">
        <v>3</v>
      </c>
      <c r="I8" s="1">
        <v>0</v>
      </c>
      <c r="J8" s="1">
        <f t="shared" si="0"/>
        <v>3</v>
      </c>
      <c r="K8" s="13">
        <v>2.75</v>
      </c>
      <c r="L8" s="67">
        <v>31989</v>
      </c>
      <c r="M8" s="68">
        <f t="shared" si="1"/>
        <v>2.7650618030944765</v>
      </c>
      <c r="N8" s="12">
        <v>2643</v>
      </c>
      <c r="O8" s="12">
        <v>581</v>
      </c>
    </row>
    <row r="9" spans="1:15" ht="18">
      <c r="A9" s="1" t="s">
        <v>19</v>
      </c>
      <c r="B9" s="12">
        <v>11214</v>
      </c>
      <c r="C9" s="66">
        <v>61</v>
      </c>
      <c r="D9" s="66">
        <v>6</v>
      </c>
      <c r="E9" s="1">
        <v>2</v>
      </c>
      <c r="F9" s="1">
        <v>0</v>
      </c>
      <c r="G9" s="1">
        <v>0</v>
      </c>
      <c r="H9" s="1">
        <v>3</v>
      </c>
      <c r="I9" s="1">
        <v>4</v>
      </c>
      <c r="J9" s="1">
        <f t="shared" si="0"/>
        <v>7</v>
      </c>
      <c r="K9" s="13">
        <v>4.5</v>
      </c>
      <c r="L9" s="67">
        <v>41704</v>
      </c>
      <c r="M9" s="68">
        <f t="shared" si="1"/>
        <v>3.7189227751025502</v>
      </c>
      <c r="N9" s="12">
        <v>760</v>
      </c>
      <c r="O9" s="12">
        <v>1553</v>
      </c>
    </row>
    <row r="10" spans="1:15" s="11" customFormat="1" ht="18">
      <c r="A10" s="7" t="s">
        <v>20</v>
      </c>
      <c r="B10" s="15">
        <v>9780</v>
      </c>
      <c r="C10" s="72">
        <v>60</v>
      </c>
      <c r="D10" s="72">
        <v>6</v>
      </c>
      <c r="E10" s="7">
        <v>2</v>
      </c>
      <c r="F10" s="7">
        <v>0</v>
      </c>
      <c r="G10" s="7">
        <v>0</v>
      </c>
      <c r="H10" s="7">
        <v>4</v>
      </c>
      <c r="I10" s="7">
        <v>1</v>
      </c>
      <c r="J10" s="7">
        <f t="shared" si="0"/>
        <v>5</v>
      </c>
      <c r="K10" s="9">
        <v>2.6</v>
      </c>
      <c r="L10" s="73">
        <v>32389</v>
      </c>
      <c r="M10" s="74">
        <f t="shared" si="1"/>
        <v>3.3117586912065438</v>
      </c>
      <c r="N10" s="15">
        <v>310</v>
      </c>
      <c r="O10" s="15">
        <v>937</v>
      </c>
    </row>
    <row r="11" spans="1:15" s="11" customFormat="1" ht="18">
      <c r="A11" s="7" t="s">
        <v>21</v>
      </c>
      <c r="B11" s="15">
        <v>12497</v>
      </c>
      <c r="C11" s="72">
        <v>70</v>
      </c>
      <c r="D11" s="72">
        <v>6</v>
      </c>
      <c r="E11" s="7">
        <v>3</v>
      </c>
      <c r="F11" s="7">
        <v>0</v>
      </c>
      <c r="G11" s="7">
        <v>1</v>
      </c>
      <c r="H11" s="7">
        <v>5</v>
      </c>
      <c r="I11" s="7">
        <v>1</v>
      </c>
      <c r="J11" s="7">
        <f t="shared" si="0"/>
        <v>6</v>
      </c>
      <c r="K11" s="9">
        <v>3</v>
      </c>
      <c r="L11" s="73">
        <v>32163</v>
      </c>
      <c r="M11" s="74">
        <f t="shared" si="1"/>
        <v>2.5736576778426823</v>
      </c>
      <c r="N11" s="15">
        <v>10</v>
      </c>
      <c r="O11" s="15">
        <v>574</v>
      </c>
    </row>
    <row r="12" spans="1:15" ht="18">
      <c r="A12" s="1" t="s">
        <v>22</v>
      </c>
      <c r="B12" s="12">
        <v>14587</v>
      </c>
      <c r="C12" s="66">
        <v>56</v>
      </c>
      <c r="D12" s="66">
        <v>4</v>
      </c>
      <c r="E12" s="1">
        <v>2</v>
      </c>
      <c r="F12" s="1">
        <v>0</v>
      </c>
      <c r="G12" s="1">
        <v>0</v>
      </c>
      <c r="H12" s="1">
        <v>3</v>
      </c>
      <c r="I12" s="1">
        <v>2</v>
      </c>
      <c r="J12" s="1">
        <f t="shared" si="0"/>
        <v>5</v>
      </c>
      <c r="K12" s="13">
        <f>144/40</f>
        <v>3.6</v>
      </c>
      <c r="L12" s="67">
        <v>31431</v>
      </c>
      <c r="M12" s="68">
        <f t="shared" si="1"/>
        <v>2.1547268115445259</v>
      </c>
      <c r="N12" s="12">
        <v>939</v>
      </c>
      <c r="O12" s="12">
        <v>1375</v>
      </c>
    </row>
    <row r="13" spans="1:15" ht="18">
      <c r="A13" s="1" t="s">
        <v>23</v>
      </c>
      <c r="B13" s="12">
        <v>12627</v>
      </c>
      <c r="C13" s="66">
        <v>53</v>
      </c>
      <c r="D13" s="66">
        <v>5</v>
      </c>
      <c r="E13" s="1">
        <v>2</v>
      </c>
      <c r="F13" s="1">
        <v>0</v>
      </c>
      <c r="G13" s="1">
        <v>0</v>
      </c>
      <c r="H13" s="1">
        <v>4</v>
      </c>
      <c r="I13" s="1">
        <v>0</v>
      </c>
      <c r="J13" s="1">
        <f t="shared" si="0"/>
        <v>4</v>
      </c>
      <c r="K13" s="13">
        <f>56.5/40</f>
        <v>1.4125000000000001</v>
      </c>
      <c r="L13" s="67">
        <v>16592</v>
      </c>
      <c r="M13" s="68">
        <f t="shared" si="1"/>
        <v>1.3140096618357489</v>
      </c>
      <c r="N13" s="12">
        <v>656</v>
      </c>
      <c r="O13" s="12">
        <v>857</v>
      </c>
    </row>
    <row r="14" spans="1:15" s="20" customFormat="1" ht="18">
      <c r="A14" s="16"/>
      <c r="B14" s="17"/>
      <c r="C14" s="75"/>
      <c r="D14" s="75"/>
      <c r="E14" s="16"/>
      <c r="F14" s="16"/>
      <c r="G14" s="16"/>
      <c r="H14" s="16"/>
      <c r="I14" s="16"/>
      <c r="J14" s="16"/>
      <c r="K14" s="18"/>
      <c r="L14" s="76"/>
      <c r="M14" s="77"/>
      <c r="N14" s="17"/>
      <c r="O14" s="17"/>
    </row>
    <row r="15" spans="1:15" ht="18">
      <c r="A15" s="6" t="s">
        <v>24</v>
      </c>
      <c r="B15" s="12"/>
      <c r="C15" s="66"/>
      <c r="D15" s="66"/>
      <c r="E15" s="1"/>
      <c r="F15" s="1"/>
      <c r="G15" s="1"/>
      <c r="H15" s="1"/>
      <c r="I15" s="1"/>
      <c r="J15" s="1"/>
      <c r="K15" s="13"/>
      <c r="L15" s="67"/>
      <c r="M15" s="68"/>
      <c r="N15" s="12"/>
      <c r="O15" s="12"/>
    </row>
    <row r="16" spans="1:15" s="11" customFormat="1" ht="18">
      <c r="A16" s="7" t="s">
        <v>25</v>
      </c>
      <c r="B16" s="15">
        <v>31094</v>
      </c>
      <c r="C16" s="72">
        <v>46</v>
      </c>
      <c r="D16" s="72">
        <v>6</v>
      </c>
      <c r="E16" s="7">
        <v>1</v>
      </c>
      <c r="F16" s="7">
        <v>0</v>
      </c>
      <c r="G16" s="7">
        <v>1</v>
      </c>
      <c r="H16" s="7">
        <v>5</v>
      </c>
      <c r="I16" s="7">
        <v>7</v>
      </c>
      <c r="J16" s="7">
        <f t="shared" ref="J16:J24" si="2">H16+I16</f>
        <v>12</v>
      </c>
      <c r="K16" s="9">
        <v>9.9499999999999993</v>
      </c>
      <c r="L16" s="73">
        <v>75951</v>
      </c>
      <c r="M16" s="74">
        <f t="shared" ref="M16:M24" si="3">(L16/B16)</f>
        <v>2.4426255869299545</v>
      </c>
      <c r="N16" s="15">
        <v>1812</v>
      </c>
      <c r="O16" s="15">
        <v>4225</v>
      </c>
    </row>
    <row r="17" spans="1:15" ht="18">
      <c r="A17" s="1" t="s">
        <v>26</v>
      </c>
      <c r="B17" s="12">
        <v>22450</v>
      </c>
      <c r="C17" s="66">
        <v>43</v>
      </c>
      <c r="D17" s="66">
        <v>6</v>
      </c>
      <c r="E17" s="1">
        <v>1</v>
      </c>
      <c r="F17" s="1">
        <v>0</v>
      </c>
      <c r="G17" s="1">
        <v>1</v>
      </c>
      <c r="H17" s="1">
        <v>4</v>
      </c>
      <c r="I17" s="1">
        <v>4</v>
      </c>
      <c r="J17" s="1">
        <f t="shared" si="2"/>
        <v>8</v>
      </c>
      <c r="K17" s="13">
        <v>8</v>
      </c>
      <c r="L17" s="67">
        <v>49436</v>
      </c>
      <c r="M17" s="68">
        <f t="shared" si="3"/>
        <v>2.2020489977728284</v>
      </c>
      <c r="N17" s="12">
        <v>559</v>
      </c>
      <c r="O17" s="12">
        <v>1242</v>
      </c>
    </row>
    <row r="18" spans="1:15" s="11" customFormat="1" ht="18">
      <c r="A18" s="7" t="s">
        <v>27</v>
      </c>
      <c r="B18" s="15">
        <v>32228</v>
      </c>
      <c r="C18" s="72">
        <v>149</v>
      </c>
      <c r="D18" s="72">
        <v>6</v>
      </c>
      <c r="E18" s="7">
        <v>5</v>
      </c>
      <c r="F18" s="7">
        <v>0</v>
      </c>
      <c r="G18" s="7">
        <v>1</v>
      </c>
      <c r="H18" s="7">
        <v>6</v>
      </c>
      <c r="I18" s="7">
        <v>5</v>
      </c>
      <c r="J18" s="7">
        <f t="shared" si="2"/>
        <v>11</v>
      </c>
      <c r="K18" s="9">
        <f>360/40</f>
        <v>9</v>
      </c>
      <c r="L18" s="73">
        <v>62387</v>
      </c>
      <c r="M18" s="74">
        <f t="shared" si="3"/>
        <v>1.9358011666873527</v>
      </c>
      <c r="N18" s="15">
        <v>1043</v>
      </c>
      <c r="O18" s="15">
        <v>1997</v>
      </c>
    </row>
    <row r="19" spans="1:15" ht="18">
      <c r="A19" s="1" t="s">
        <v>28</v>
      </c>
      <c r="B19" s="12">
        <v>32323</v>
      </c>
      <c r="C19" s="66">
        <v>96</v>
      </c>
      <c r="D19" s="66">
        <v>6</v>
      </c>
      <c r="E19" s="1">
        <v>3</v>
      </c>
      <c r="F19" s="1">
        <v>0</v>
      </c>
      <c r="G19" s="1">
        <v>1</v>
      </c>
      <c r="H19" s="1">
        <v>3</v>
      </c>
      <c r="I19" s="1">
        <v>8</v>
      </c>
      <c r="J19" s="1">
        <f t="shared" si="2"/>
        <v>11</v>
      </c>
      <c r="K19" s="13">
        <v>7.55</v>
      </c>
      <c r="L19" s="67">
        <v>35389</v>
      </c>
      <c r="M19" s="68">
        <f t="shared" si="3"/>
        <v>1.0948550567707205</v>
      </c>
      <c r="N19" s="12">
        <v>750</v>
      </c>
      <c r="O19" s="12">
        <v>1859</v>
      </c>
    </row>
    <row r="20" spans="1:15" ht="18">
      <c r="A20" s="1" t="s">
        <v>29</v>
      </c>
      <c r="B20" s="12">
        <v>27639</v>
      </c>
      <c r="C20" s="66">
        <v>47</v>
      </c>
      <c r="D20" s="66">
        <v>6</v>
      </c>
      <c r="E20" s="1">
        <v>1</v>
      </c>
      <c r="F20" s="1">
        <v>0</v>
      </c>
      <c r="G20" s="1">
        <v>1</v>
      </c>
      <c r="H20" s="1">
        <v>1</v>
      </c>
      <c r="I20" s="1">
        <v>7</v>
      </c>
      <c r="J20" s="1">
        <f t="shared" si="2"/>
        <v>8</v>
      </c>
      <c r="K20" s="13">
        <v>6</v>
      </c>
      <c r="L20" s="67">
        <v>40137</v>
      </c>
      <c r="M20" s="68">
        <f t="shared" si="3"/>
        <v>1.4521871268859221</v>
      </c>
      <c r="N20" s="12">
        <v>1584</v>
      </c>
      <c r="O20" s="12">
        <v>2236</v>
      </c>
    </row>
    <row r="21" spans="1:15" s="11" customFormat="1" ht="18">
      <c r="A21" s="7" t="s">
        <v>30</v>
      </c>
      <c r="B21" s="15">
        <v>33386</v>
      </c>
      <c r="C21" s="72">
        <v>95.5</v>
      </c>
      <c r="D21" s="72">
        <v>6</v>
      </c>
      <c r="E21" s="7">
        <v>2</v>
      </c>
      <c r="F21" s="7">
        <v>0</v>
      </c>
      <c r="G21" s="7">
        <v>1</v>
      </c>
      <c r="H21" s="7">
        <v>6</v>
      </c>
      <c r="I21" s="7">
        <v>9</v>
      </c>
      <c r="J21" s="7">
        <f t="shared" si="2"/>
        <v>15</v>
      </c>
      <c r="K21" s="9">
        <v>9.8800000000000008</v>
      </c>
      <c r="L21" s="73">
        <v>66120</v>
      </c>
      <c r="M21" s="74">
        <f t="shared" si="3"/>
        <v>1.9804708560474451</v>
      </c>
      <c r="N21" s="15">
        <v>1016</v>
      </c>
      <c r="O21" s="15">
        <v>3623</v>
      </c>
    </row>
    <row r="22" spans="1:15" s="11" customFormat="1" ht="18">
      <c r="A22" s="7" t="s">
        <v>31</v>
      </c>
      <c r="B22" s="15">
        <v>33257</v>
      </c>
      <c r="C22" s="72">
        <v>148</v>
      </c>
      <c r="D22" s="72">
        <v>6</v>
      </c>
      <c r="E22" s="7">
        <v>5</v>
      </c>
      <c r="F22" s="7">
        <v>0</v>
      </c>
      <c r="G22" s="7">
        <v>1</v>
      </c>
      <c r="H22" s="7">
        <v>3</v>
      </c>
      <c r="I22" s="7">
        <v>12</v>
      </c>
      <c r="J22" s="7">
        <f t="shared" si="2"/>
        <v>15</v>
      </c>
      <c r="K22" s="9">
        <v>10.8</v>
      </c>
      <c r="L22" s="73">
        <v>85069</v>
      </c>
      <c r="M22" s="74">
        <f t="shared" si="3"/>
        <v>2.5579276543284122</v>
      </c>
      <c r="N22" s="15">
        <v>8000</v>
      </c>
      <c r="O22" s="15">
        <v>2044</v>
      </c>
    </row>
    <row r="23" spans="1:15" ht="18">
      <c r="A23" s="1" t="s">
        <v>32</v>
      </c>
      <c r="B23" s="12">
        <v>24121</v>
      </c>
      <c r="C23" s="66">
        <v>72.5</v>
      </c>
      <c r="D23" s="66">
        <v>6</v>
      </c>
      <c r="E23" s="1">
        <v>2</v>
      </c>
      <c r="F23" s="1">
        <v>0</v>
      </c>
      <c r="G23" s="1">
        <v>0</v>
      </c>
      <c r="H23" s="1">
        <v>5</v>
      </c>
      <c r="I23" s="1">
        <v>3</v>
      </c>
      <c r="J23" s="1">
        <f t="shared" si="2"/>
        <v>8</v>
      </c>
      <c r="K23" s="13">
        <f>203.5/40</f>
        <v>5.0875000000000004</v>
      </c>
      <c r="L23" s="67">
        <v>61934</v>
      </c>
      <c r="M23" s="68">
        <f t="shared" si="3"/>
        <v>2.5676381576219893</v>
      </c>
      <c r="N23" s="12">
        <v>1140</v>
      </c>
      <c r="O23" s="12">
        <v>3460</v>
      </c>
    </row>
    <row r="24" spans="1:15" ht="18">
      <c r="A24" s="1" t="s">
        <v>33</v>
      </c>
      <c r="B24" s="12">
        <v>20637</v>
      </c>
      <c r="C24" s="66">
        <v>49</v>
      </c>
      <c r="D24" s="66">
        <v>6</v>
      </c>
      <c r="E24" s="1">
        <v>1</v>
      </c>
      <c r="F24" s="1">
        <v>0</v>
      </c>
      <c r="G24" s="1">
        <v>1</v>
      </c>
      <c r="H24" s="1">
        <v>1</v>
      </c>
      <c r="I24" s="1">
        <v>6</v>
      </c>
      <c r="J24" s="1">
        <f t="shared" si="2"/>
        <v>7</v>
      </c>
      <c r="K24" s="13">
        <f>198/40</f>
        <v>4.95</v>
      </c>
      <c r="L24" s="67">
        <v>33491</v>
      </c>
      <c r="M24" s="68">
        <f t="shared" si="3"/>
        <v>1.6228618500751077</v>
      </c>
      <c r="N24" s="12">
        <v>72</v>
      </c>
      <c r="O24" s="12">
        <v>3012</v>
      </c>
    </row>
    <row r="25" spans="1:15" s="20" customFormat="1" ht="18">
      <c r="A25" s="16"/>
      <c r="B25" s="17"/>
      <c r="C25" s="75"/>
      <c r="D25" s="75"/>
      <c r="E25" s="16"/>
      <c r="F25" s="16"/>
      <c r="G25" s="16"/>
      <c r="H25" s="16"/>
      <c r="I25" s="16"/>
      <c r="J25" s="16"/>
      <c r="K25" s="18"/>
      <c r="L25" s="76"/>
      <c r="M25" s="77"/>
      <c r="N25" s="17"/>
      <c r="O25" s="17"/>
    </row>
    <row r="26" spans="1:15" s="11" customFormat="1" ht="18">
      <c r="A26" s="21" t="s">
        <v>34</v>
      </c>
      <c r="B26" s="15"/>
      <c r="C26" s="72"/>
      <c r="D26" s="72"/>
      <c r="E26" s="7"/>
      <c r="F26" s="7"/>
      <c r="G26" s="7"/>
      <c r="H26" s="7"/>
      <c r="I26" s="7"/>
      <c r="J26" s="7"/>
      <c r="K26" s="9"/>
      <c r="L26" s="73"/>
      <c r="M26" s="74"/>
      <c r="N26" s="15"/>
      <c r="O26" s="15"/>
    </row>
    <row r="27" spans="1:15" ht="18">
      <c r="A27" s="1" t="s">
        <v>35</v>
      </c>
      <c r="B27" s="12">
        <v>39826</v>
      </c>
      <c r="C27" s="66">
        <v>157</v>
      </c>
      <c r="D27" s="66">
        <v>6</v>
      </c>
      <c r="E27" s="1">
        <v>8</v>
      </c>
      <c r="F27" s="1">
        <v>0</v>
      </c>
      <c r="G27" s="1">
        <v>1</v>
      </c>
      <c r="H27" s="1">
        <v>14</v>
      </c>
      <c r="I27" s="1">
        <v>5</v>
      </c>
      <c r="J27" s="1">
        <f t="shared" ref="J27:J37" si="4">H27+I27</f>
        <v>19</v>
      </c>
      <c r="K27" s="13">
        <v>13.25</v>
      </c>
      <c r="L27" s="67">
        <v>97096</v>
      </c>
      <c r="M27" s="68">
        <f>(L27/B27)</f>
        <v>2.4380053231557275</v>
      </c>
      <c r="N27" s="12">
        <v>3910</v>
      </c>
      <c r="O27" s="12">
        <v>3668</v>
      </c>
    </row>
    <row r="28" spans="1:15" ht="18">
      <c r="A28" s="1" t="s">
        <v>36</v>
      </c>
      <c r="B28" s="12">
        <v>37277</v>
      </c>
      <c r="C28" s="66">
        <v>158</v>
      </c>
      <c r="D28" s="66">
        <v>6</v>
      </c>
      <c r="E28" s="1">
        <v>5</v>
      </c>
      <c r="F28" s="1">
        <v>0</v>
      </c>
      <c r="G28" s="1">
        <v>1</v>
      </c>
      <c r="H28" s="1">
        <v>8</v>
      </c>
      <c r="I28" s="1">
        <v>9</v>
      </c>
      <c r="J28" s="1">
        <f t="shared" si="4"/>
        <v>17</v>
      </c>
      <c r="K28" s="13">
        <v>10.5</v>
      </c>
      <c r="L28" s="67">
        <v>74551</v>
      </c>
      <c r="M28" s="68">
        <f>(L28/B28)</f>
        <v>1.9999195214207153</v>
      </c>
      <c r="N28" s="12">
        <v>1197</v>
      </c>
      <c r="O28" s="12">
        <v>3124</v>
      </c>
    </row>
    <row r="29" spans="1:15" ht="18">
      <c r="A29" s="1" t="s">
        <v>37</v>
      </c>
      <c r="B29" s="12">
        <v>36555</v>
      </c>
      <c r="C29" s="66">
        <v>187</v>
      </c>
      <c r="D29" s="66">
        <v>6</v>
      </c>
      <c r="E29" s="1">
        <v>8</v>
      </c>
      <c r="F29" s="1">
        <v>0</v>
      </c>
      <c r="G29" s="1">
        <v>1</v>
      </c>
      <c r="H29" s="1">
        <v>10</v>
      </c>
      <c r="I29" s="1">
        <v>6</v>
      </c>
      <c r="J29" s="1">
        <f t="shared" si="4"/>
        <v>16</v>
      </c>
      <c r="K29" s="13">
        <v>9.99</v>
      </c>
      <c r="L29" s="67">
        <v>85252</v>
      </c>
      <c r="M29" s="68">
        <f>(L29/B29)</f>
        <v>2.3321570236629734</v>
      </c>
      <c r="N29" s="12">
        <v>0</v>
      </c>
      <c r="O29" s="12">
        <v>5632</v>
      </c>
    </row>
    <row r="30" spans="1:15" s="11" customFormat="1" ht="18">
      <c r="A30" s="7" t="s">
        <v>38</v>
      </c>
      <c r="B30" s="15">
        <v>36816</v>
      </c>
      <c r="C30" s="72">
        <v>105</v>
      </c>
      <c r="D30" s="72">
        <v>6</v>
      </c>
      <c r="E30" s="7">
        <v>3</v>
      </c>
      <c r="F30" s="7">
        <v>0</v>
      </c>
      <c r="G30" s="7">
        <v>3</v>
      </c>
      <c r="H30" s="7">
        <v>4</v>
      </c>
      <c r="I30" s="7">
        <v>11</v>
      </c>
      <c r="J30" s="7">
        <f t="shared" si="4"/>
        <v>15</v>
      </c>
      <c r="K30" s="9">
        <v>10.75</v>
      </c>
      <c r="L30" s="73">
        <v>88857</v>
      </c>
      <c r="M30" s="74">
        <f>(L30/B30)</f>
        <v>2.4135430247718381</v>
      </c>
      <c r="N30" s="15">
        <v>5706</v>
      </c>
      <c r="O30" s="15">
        <v>2196</v>
      </c>
    </row>
    <row r="31" spans="1:15" s="11" customFormat="1" ht="18">
      <c r="A31" s="7" t="s">
        <v>39</v>
      </c>
      <c r="B31" s="15">
        <v>41518</v>
      </c>
      <c r="C31" s="72">
        <v>180</v>
      </c>
      <c r="D31" s="72">
        <v>6</v>
      </c>
      <c r="E31" s="7">
        <v>4</v>
      </c>
      <c r="F31" s="7">
        <v>0</v>
      </c>
      <c r="G31" s="7">
        <v>4</v>
      </c>
      <c r="H31" s="7">
        <v>11</v>
      </c>
      <c r="I31" s="7">
        <v>19</v>
      </c>
      <c r="J31" s="7">
        <f t="shared" si="4"/>
        <v>30</v>
      </c>
      <c r="K31" s="9">
        <v>25.35</v>
      </c>
      <c r="L31" s="73">
        <v>100663</v>
      </c>
      <c r="M31" s="74">
        <f>(L31/B31)</f>
        <v>2.4245628402138832</v>
      </c>
      <c r="N31" s="15">
        <v>4216</v>
      </c>
      <c r="O31" s="15">
        <v>11017</v>
      </c>
    </row>
    <row r="32" spans="1:15" ht="18">
      <c r="A32" s="1" t="s">
        <v>467</v>
      </c>
      <c r="B32" s="12">
        <v>42699</v>
      </c>
      <c r="C32" s="66">
        <v>135</v>
      </c>
      <c r="D32" s="66">
        <v>6</v>
      </c>
      <c r="E32" s="7">
        <v>3</v>
      </c>
      <c r="F32" s="7">
        <v>0</v>
      </c>
      <c r="G32" s="7">
        <v>1</v>
      </c>
      <c r="H32" s="7">
        <v>1</v>
      </c>
      <c r="I32" s="7">
        <v>13</v>
      </c>
      <c r="J32" s="1">
        <f t="shared" si="4"/>
        <v>14</v>
      </c>
      <c r="K32" s="13">
        <v>8.75</v>
      </c>
      <c r="L32" s="67" t="s">
        <v>468</v>
      </c>
      <c r="M32" s="68" t="s">
        <v>468</v>
      </c>
      <c r="N32" s="67" t="s">
        <v>468</v>
      </c>
      <c r="O32" s="67" t="s">
        <v>468</v>
      </c>
    </row>
    <row r="33" spans="1:15" ht="18">
      <c r="A33" s="1" t="s">
        <v>41</v>
      </c>
      <c r="B33" s="12">
        <v>38127</v>
      </c>
      <c r="C33" s="66">
        <v>138</v>
      </c>
      <c r="D33" s="66">
        <v>6</v>
      </c>
      <c r="E33" s="1">
        <v>3</v>
      </c>
      <c r="F33" s="1">
        <v>0</v>
      </c>
      <c r="G33" s="1">
        <v>2</v>
      </c>
      <c r="H33" s="1">
        <v>7</v>
      </c>
      <c r="I33" s="1">
        <v>3</v>
      </c>
      <c r="J33" s="1">
        <f t="shared" si="4"/>
        <v>10</v>
      </c>
      <c r="K33" s="13">
        <f>308/40</f>
        <v>7.7</v>
      </c>
      <c r="L33" s="67">
        <v>37385</v>
      </c>
      <c r="M33" s="68">
        <f>(L33/B33)</f>
        <v>0.98053872583733315</v>
      </c>
      <c r="N33" s="12">
        <v>1738</v>
      </c>
      <c r="O33" s="12">
        <v>3101</v>
      </c>
    </row>
    <row r="34" spans="1:15" s="11" customFormat="1" ht="18">
      <c r="A34" s="7" t="s">
        <v>42</v>
      </c>
      <c r="B34" s="15">
        <v>47969</v>
      </c>
      <c r="C34" s="72">
        <v>86</v>
      </c>
      <c r="D34" s="72">
        <v>6</v>
      </c>
      <c r="E34" s="7">
        <v>2</v>
      </c>
      <c r="F34" s="7">
        <v>0</v>
      </c>
      <c r="G34" s="7">
        <v>4</v>
      </c>
      <c r="H34" s="7">
        <v>4</v>
      </c>
      <c r="I34" s="7">
        <v>14</v>
      </c>
      <c r="J34" s="7">
        <f t="shared" si="4"/>
        <v>18</v>
      </c>
      <c r="K34" s="9">
        <v>13.35</v>
      </c>
      <c r="L34" s="73">
        <v>104139</v>
      </c>
      <c r="M34" s="74">
        <f>(L34/B34)</f>
        <v>2.1709645812920844</v>
      </c>
      <c r="N34" s="15">
        <v>11899</v>
      </c>
      <c r="O34" s="15">
        <v>7821</v>
      </c>
    </row>
    <row r="35" spans="1:15" ht="18">
      <c r="A35" s="1" t="s">
        <v>43</v>
      </c>
      <c r="B35" s="12">
        <v>40308</v>
      </c>
      <c r="C35" s="66">
        <v>136</v>
      </c>
      <c r="D35" s="66">
        <v>6</v>
      </c>
      <c r="E35" s="1">
        <v>3</v>
      </c>
      <c r="F35" s="1">
        <v>0</v>
      </c>
      <c r="G35" s="1">
        <v>2</v>
      </c>
      <c r="H35" s="1">
        <v>3</v>
      </c>
      <c r="I35" s="1">
        <v>9</v>
      </c>
      <c r="J35" s="1">
        <f t="shared" si="4"/>
        <v>12</v>
      </c>
      <c r="K35" s="13">
        <v>10.130000000000001</v>
      </c>
      <c r="L35" s="67">
        <v>54561</v>
      </c>
      <c r="M35" s="68">
        <f>(L35/B35)</f>
        <v>1.3536022625781483</v>
      </c>
      <c r="N35" s="12">
        <v>6931</v>
      </c>
      <c r="O35" s="12">
        <v>4634</v>
      </c>
    </row>
    <row r="36" spans="1:15" s="11" customFormat="1" ht="18">
      <c r="A36" s="7" t="s">
        <v>469</v>
      </c>
      <c r="B36" s="15">
        <v>39765</v>
      </c>
      <c r="C36" s="72">
        <v>116</v>
      </c>
      <c r="D36" s="72">
        <v>6</v>
      </c>
      <c r="E36" s="7">
        <v>3</v>
      </c>
      <c r="F36" s="7">
        <v>0</v>
      </c>
      <c r="G36" s="7">
        <v>3</v>
      </c>
      <c r="H36" s="7">
        <v>10</v>
      </c>
      <c r="I36" s="7">
        <v>8</v>
      </c>
      <c r="J36" s="7">
        <f t="shared" si="4"/>
        <v>18</v>
      </c>
      <c r="K36" s="9">
        <v>12.4</v>
      </c>
      <c r="L36" s="73">
        <v>65752</v>
      </c>
      <c r="M36" s="74">
        <f>(L36/B36)</f>
        <v>1.6535143970828619</v>
      </c>
      <c r="N36" s="15">
        <v>1293</v>
      </c>
      <c r="O36" s="15">
        <v>4574</v>
      </c>
    </row>
    <row r="37" spans="1:15" ht="18">
      <c r="A37" s="1" t="s">
        <v>45</v>
      </c>
      <c r="B37" s="12">
        <v>49148</v>
      </c>
      <c r="C37" s="66">
        <v>60</v>
      </c>
      <c r="D37" s="66">
        <v>6</v>
      </c>
      <c r="E37" s="1">
        <v>1</v>
      </c>
      <c r="F37" s="1">
        <v>0</v>
      </c>
      <c r="G37" s="1">
        <v>4</v>
      </c>
      <c r="H37" s="1">
        <v>6</v>
      </c>
      <c r="I37" s="1">
        <v>10</v>
      </c>
      <c r="J37" s="1">
        <f t="shared" si="4"/>
        <v>16</v>
      </c>
      <c r="K37" s="13">
        <f>495/40</f>
        <v>12.375</v>
      </c>
      <c r="L37" s="67">
        <v>116676</v>
      </c>
      <c r="M37" s="68">
        <f>(L37/B37)</f>
        <v>2.3739724912509157</v>
      </c>
      <c r="N37" s="12">
        <v>2240</v>
      </c>
      <c r="O37" s="12">
        <v>8314</v>
      </c>
    </row>
    <row r="38" spans="1:15" s="20" customFormat="1" ht="18">
      <c r="A38" s="16"/>
      <c r="B38" s="17"/>
      <c r="C38" s="75"/>
      <c r="D38" s="75"/>
      <c r="E38" s="16"/>
      <c r="F38" s="16"/>
      <c r="G38" s="16"/>
      <c r="H38" s="16"/>
      <c r="I38" s="16"/>
      <c r="J38" s="16"/>
      <c r="K38" s="18"/>
      <c r="L38" s="76"/>
      <c r="M38" s="77"/>
      <c r="N38" s="17"/>
      <c r="O38" s="17"/>
    </row>
    <row r="39" spans="1:15" ht="18">
      <c r="A39" s="6" t="s">
        <v>46</v>
      </c>
      <c r="B39" s="12"/>
      <c r="C39" s="66"/>
      <c r="D39" s="66"/>
      <c r="E39" s="1"/>
      <c r="F39" s="1"/>
      <c r="G39" s="1"/>
      <c r="H39" s="1"/>
      <c r="I39" s="1"/>
      <c r="J39" s="1"/>
      <c r="K39" s="13"/>
      <c r="L39" s="67"/>
      <c r="M39" s="68"/>
      <c r="N39" s="12"/>
      <c r="O39" s="12"/>
    </row>
    <row r="40" spans="1:15" ht="18">
      <c r="A40" s="1" t="s">
        <v>47</v>
      </c>
      <c r="B40" s="12">
        <v>60527</v>
      </c>
      <c r="C40" s="66">
        <v>102</v>
      </c>
      <c r="D40" s="66">
        <v>6</v>
      </c>
      <c r="E40" s="1">
        <v>4</v>
      </c>
      <c r="F40" s="1">
        <v>0</v>
      </c>
      <c r="G40" s="1">
        <v>2</v>
      </c>
      <c r="H40" s="1">
        <v>13</v>
      </c>
      <c r="I40" s="1">
        <v>13</v>
      </c>
      <c r="J40" s="1">
        <f t="shared" ref="J40:J45" si="5">H40+I40</f>
        <v>26</v>
      </c>
      <c r="K40" s="13">
        <v>17.98</v>
      </c>
      <c r="L40" s="67">
        <v>98729</v>
      </c>
      <c r="M40" s="68">
        <f t="shared" ref="M40:M45" si="6">(L40/B40)</f>
        <v>1.6311563434500305</v>
      </c>
      <c r="N40" s="12">
        <v>1685</v>
      </c>
      <c r="O40" s="12">
        <v>3792</v>
      </c>
    </row>
    <row r="41" spans="1:15" s="11" customFormat="1" ht="18">
      <c r="A41" s="7" t="s">
        <v>48</v>
      </c>
      <c r="B41" s="15">
        <v>58697</v>
      </c>
      <c r="C41" s="72">
        <v>257</v>
      </c>
      <c r="D41" s="72">
        <v>6</v>
      </c>
      <c r="E41" s="7">
        <v>8</v>
      </c>
      <c r="F41" s="7">
        <v>0</v>
      </c>
      <c r="G41" s="7">
        <v>3</v>
      </c>
      <c r="H41" s="7">
        <v>12</v>
      </c>
      <c r="I41" s="7">
        <v>2</v>
      </c>
      <c r="J41" s="7">
        <f t="shared" si="5"/>
        <v>14</v>
      </c>
      <c r="K41" s="9">
        <v>11.93</v>
      </c>
      <c r="L41" s="73">
        <v>126703</v>
      </c>
      <c r="M41" s="74">
        <f t="shared" si="6"/>
        <v>2.1585941359865068</v>
      </c>
      <c r="N41" s="15">
        <v>12660</v>
      </c>
      <c r="O41" s="15">
        <v>6981</v>
      </c>
    </row>
    <row r="42" spans="1:15" s="11" customFormat="1" ht="18">
      <c r="A42" s="7" t="s">
        <v>49</v>
      </c>
      <c r="B42" s="15">
        <v>63054</v>
      </c>
      <c r="C42" s="72">
        <v>113</v>
      </c>
      <c r="D42" s="72">
        <v>6</v>
      </c>
      <c r="E42" s="7">
        <v>3</v>
      </c>
      <c r="F42" s="7">
        <v>0</v>
      </c>
      <c r="G42" s="7">
        <v>2</v>
      </c>
      <c r="H42" s="7">
        <v>3</v>
      </c>
      <c r="I42" s="7">
        <v>12</v>
      </c>
      <c r="J42" s="7">
        <f t="shared" si="5"/>
        <v>15</v>
      </c>
      <c r="K42" s="9">
        <v>11.53</v>
      </c>
      <c r="L42" s="73">
        <v>118102</v>
      </c>
      <c r="M42" s="74">
        <f t="shared" si="6"/>
        <v>1.8730294668062295</v>
      </c>
      <c r="N42" s="15">
        <v>4503</v>
      </c>
      <c r="O42" s="15">
        <v>11908</v>
      </c>
    </row>
    <row r="43" spans="1:15" ht="18">
      <c r="A43" s="1" t="s">
        <v>50</v>
      </c>
      <c r="B43" s="12">
        <v>53331</v>
      </c>
      <c r="C43" s="66">
        <v>212</v>
      </c>
      <c r="D43" s="66">
        <v>6</v>
      </c>
      <c r="E43" s="1">
        <v>5</v>
      </c>
      <c r="F43" s="1">
        <v>0</v>
      </c>
      <c r="G43" s="1">
        <v>3</v>
      </c>
      <c r="H43" s="1">
        <v>6</v>
      </c>
      <c r="I43" s="1">
        <v>13</v>
      </c>
      <c r="J43" s="1">
        <f t="shared" si="5"/>
        <v>19</v>
      </c>
      <c r="K43" s="13">
        <v>15.23</v>
      </c>
      <c r="L43" s="67">
        <v>106670</v>
      </c>
      <c r="M43" s="68">
        <f t="shared" si="6"/>
        <v>2.0001500065627873</v>
      </c>
      <c r="N43" s="12">
        <v>2907</v>
      </c>
      <c r="O43" s="12">
        <v>4014</v>
      </c>
    </row>
    <row r="44" spans="1:15" ht="18">
      <c r="A44" s="1" t="s">
        <v>51</v>
      </c>
      <c r="B44" s="12">
        <v>56046</v>
      </c>
      <c r="C44" s="66">
        <v>304</v>
      </c>
      <c r="D44" s="66">
        <v>6</v>
      </c>
      <c r="E44" s="1">
        <v>12</v>
      </c>
      <c r="F44" s="1">
        <v>0</v>
      </c>
      <c r="G44" s="1">
        <v>1</v>
      </c>
      <c r="H44" s="1">
        <v>13</v>
      </c>
      <c r="I44" s="1">
        <v>6</v>
      </c>
      <c r="J44" s="1">
        <f t="shared" si="5"/>
        <v>19</v>
      </c>
      <c r="K44" s="13">
        <v>14.33</v>
      </c>
      <c r="L44" s="67">
        <v>146876</v>
      </c>
      <c r="M44" s="68">
        <f t="shared" si="6"/>
        <v>2.6206330514220464</v>
      </c>
      <c r="N44" s="12">
        <v>1719</v>
      </c>
      <c r="O44" s="12">
        <v>5143</v>
      </c>
    </row>
    <row r="45" spans="1:15" ht="18">
      <c r="A45" s="1" t="s">
        <v>52</v>
      </c>
      <c r="B45" s="12">
        <v>64265</v>
      </c>
      <c r="C45" s="66">
        <v>208</v>
      </c>
      <c r="D45" s="66">
        <v>7</v>
      </c>
      <c r="E45" s="1">
        <v>6</v>
      </c>
      <c r="F45" s="1">
        <v>1</v>
      </c>
      <c r="G45" s="1">
        <v>2</v>
      </c>
      <c r="H45" s="1">
        <v>10</v>
      </c>
      <c r="I45" s="1">
        <v>25</v>
      </c>
      <c r="J45" s="1">
        <f t="shared" si="5"/>
        <v>35</v>
      </c>
      <c r="K45" s="13">
        <f>898/40</f>
        <v>22.45</v>
      </c>
      <c r="L45" s="67">
        <v>283965</v>
      </c>
      <c r="M45" s="68">
        <f t="shared" si="6"/>
        <v>4.4186571228506963</v>
      </c>
      <c r="N45" s="12">
        <v>5184</v>
      </c>
      <c r="O45" s="12">
        <v>6710</v>
      </c>
    </row>
    <row r="46" spans="1:15" s="20" customFormat="1" ht="18">
      <c r="A46" s="16"/>
      <c r="B46" s="17"/>
      <c r="C46" s="75"/>
      <c r="D46" s="75"/>
      <c r="E46" s="16"/>
      <c r="F46" s="16"/>
      <c r="G46" s="16"/>
      <c r="H46" s="16"/>
      <c r="I46" s="16"/>
      <c r="J46" s="16"/>
      <c r="K46" s="18"/>
      <c r="L46" s="76"/>
      <c r="M46" s="77"/>
      <c r="N46" s="17"/>
      <c r="O46" s="17"/>
    </row>
    <row r="47" spans="1:15" ht="18">
      <c r="A47" s="6" t="s">
        <v>53</v>
      </c>
      <c r="B47" s="12"/>
      <c r="C47" s="66"/>
      <c r="D47" s="66"/>
      <c r="E47" s="1"/>
      <c r="F47" s="1"/>
      <c r="G47" s="1"/>
      <c r="H47" s="1"/>
      <c r="I47" s="1"/>
      <c r="J47" s="1"/>
      <c r="K47" s="13"/>
      <c r="L47" s="67"/>
      <c r="M47" s="68"/>
      <c r="N47" s="12"/>
      <c r="O47" s="12"/>
    </row>
    <row r="48" spans="1:15" ht="18">
      <c r="A48" s="1" t="s">
        <v>54</v>
      </c>
      <c r="B48" s="12">
        <v>74562</v>
      </c>
      <c r="C48" s="66">
        <v>209</v>
      </c>
      <c r="D48" s="66">
        <v>6</v>
      </c>
      <c r="E48" s="1">
        <v>4</v>
      </c>
      <c r="F48" s="1">
        <v>0</v>
      </c>
      <c r="G48" s="1">
        <v>7</v>
      </c>
      <c r="H48" s="1">
        <v>11</v>
      </c>
      <c r="I48" s="1">
        <v>17</v>
      </c>
      <c r="J48" s="1">
        <f>H48+I48</f>
        <v>28</v>
      </c>
      <c r="K48" s="13">
        <v>24.55</v>
      </c>
      <c r="L48" s="67">
        <v>162590</v>
      </c>
      <c r="M48" s="68">
        <f>(L48/B48)</f>
        <v>2.1806013787183822</v>
      </c>
      <c r="N48" s="12">
        <v>5862</v>
      </c>
      <c r="O48" s="12">
        <v>14880</v>
      </c>
    </row>
    <row r="49" spans="1:15" ht="18">
      <c r="A49" s="1" t="s">
        <v>55</v>
      </c>
      <c r="B49" s="12">
        <v>75978</v>
      </c>
      <c r="C49" s="66">
        <v>66</v>
      </c>
      <c r="D49" s="66">
        <v>6</v>
      </c>
      <c r="E49" s="1">
        <v>2</v>
      </c>
      <c r="F49" s="1">
        <v>0</v>
      </c>
      <c r="G49" s="1">
        <v>2</v>
      </c>
      <c r="H49" s="1">
        <v>8</v>
      </c>
      <c r="I49" s="1">
        <v>8</v>
      </c>
      <c r="J49" s="1">
        <f>H49+I49</f>
        <v>16</v>
      </c>
      <c r="K49" s="13">
        <v>16</v>
      </c>
      <c r="L49" s="67">
        <v>154518</v>
      </c>
      <c r="M49" s="68">
        <f>(L49/B49)</f>
        <v>2.0337202874516307</v>
      </c>
      <c r="N49" s="12">
        <v>321</v>
      </c>
      <c r="O49" s="12">
        <v>6428</v>
      </c>
    </row>
    <row r="50" spans="1:15" s="11" customFormat="1" ht="18">
      <c r="A50" s="7" t="s">
        <v>56</v>
      </c>
      <c r="B50" s="15">
        <v>66027</v>
      </c>
      <c r="C50" s="72">
        <v>255</v>
      </c>
      <c r="D50" s="72">
        <v>6</v>
      </c>
      <c r="E50" s="7">
        <v>9</v>
      </c>
      <c r="F50" s="7">
        <v>0</v>
      </c>
      <c r="G50" s="7">
        <v>4</v>
      </c>
      <c r="H50" s="7">
        <v>15</v>
      </c>
      <c r="I50" s="7">
        <v>10</v>
      </c>
      <c r="J50" s="7">
        <f>H50+I50</f>
        <v>25</v>
      </c>
      <c r="K50" s="9">
        <v>17.98</v>
      </c>
      <c r="L50" s="73">
        <v>134405</v>
      </c>
      <c r="M50" s="74">
        <f>(L50/B50)</f>
        <v>2.0356066457661259</v>
      </c>
      <c r="N50" s="15">
        <v>1636</v>
      </c>
      <c r="O50" s="15">
        <v>6352</v>
      </c>
    </row>
    <row r="51" spans="1:15" s="11" customFormat="1" ht="18">
      <c r="A51" s="7" t="s">
        <v>57</v>
      </c>
      <c r="B51" s="15">
        <v>74927</v>
      </c>
      <c r="C51" s="72">
        <v>109</v>
      </c>
      <c r="D51" s="72">
        <v>6</v>
      </c>
      <c r="E51" s="7">
        <v>2</v>
      </c>
      <c r="F51" s="7">
        <v>0</v>
      </c>
      <c r="G51" s="7">
        <v>6</v>
      </c>
      <c r="H51" s="7">
        <v>6</v>
      </c>
      <c r="I51" s="7">
        <v>30</v>
      </c>
      <c r="J51" s="7">
        <f>H51+I51</f>
        <v>36</v>
      </c>
      <c r="K51" s="9">
        <v>29.4</v>
      </c>
      <c r="L51" s="73">
        <v>149861</v>
      </c>
      <c r="M51" s="74">
        <f>(L51/B51)</f>
        <v>2.0000934242662858</v>
      </c>
      <c r="N51" s="15">
        <v>12558</v>
      </c>
      <c r="O51" s="15">
        <v>13869</v>
      </c>
    </row>
    <row r="52" spans="1:15" ht="18">
      <c r="A52" s="1" t="s">
        <v>58</v>
      </c>
      <c r="B52" s="12">
        <v>79886</v>
      </c>
      <c r="C52" s="66">
        <v>325</v>
      </c>
      <c r="D52" s="66">
        <v>6</v>
      </c>
      <c r="E52" s="1">
        <v>10</v>
      </c>
      <c r="F52" s="1">
        <v>0</v>
      </c>
      <c r="G52" s="1">
        <v>3</v>
      </c>
      <c r="H52" s="1">
        <v>16</v>
      </c>
      <c r="I52" s="1">
        <v>15</v>
      </c>
      <c r="J52" s="1">
        <f>H52+I52</f>
        <v>31</v>
      </c>
      <c r="K52" s="13">
        <f>865/40</f>
        <v>21.625</v>
      </c>
      <c r="L52" s="67">
        <v>115595</v>
      </c>
      <c r="M52" s="68">
        <f>(L52/B52)</f>
        <v>1.4469994742508074</v>
      </c>
      <c r="N52" s="12">
        <v>15</v>
      </c>
      <c r="O52" s="12">
        <v>24</v>
      </c>
    </row>
    <row r="53" spans="1:15" s="20" customFormat="1" ht="18">
      <c r="A53" s="16"/>
      <c r="B53" s="17"/>
      <c r="C53" s="75"/>
      <c r="D53" s="75"/>
      <c r="E53" s="16"/>
      <c r="F53" s="16"/>
      <c r="G53" s="16"/>
      <c r="H53" s="16"/>
      <c r="I53" s="16"/>
      <c r="J53" s="16"/>
      <c r="K53" s="18"/>
      <c r="L53" s="76"/>
      <c r="M53" s="77"/>
      <c r="N53" s="17"/>
      <c r="O53" s="17"/>
    </row>
    <row r="54" spans="1:15" s="11" customFormat="1" ht="18">
      <c r="A54" s="21" t="s">
        <v>59</v>
      </c>
      <c r="B54" s="15"/>
      <c r="C54" s="72"/>
      <c r="D54" s="72"/>
      <c r="E54" s="7"/>
      <c r="F54" s="7"/>
      <c r="G54" s="7"/>
      <c r="H54" s="7"/>
      <c r="I54" s="7"/>
      <c r="J54" s="7"/>
      <c r="K54" s="9"/>
      <c r="L54" s="73"/>
      <c r="M54" s="74"/>
      <c r="N54" s="15"/>
      <c r="O54" s="15"/>
    </row>
    <row r="55" spans="1:15" ht="18">
      <c r="A55" s="1" t="s">
        <v>60</v>
      </c>
      <c r="B55" s="12">
        <v>96296</v>
      </c>
      <c r="C55" s="66">
        <v>106</v>
      </c>
      <c r="D55" s="66">
        <v>6</v>
      </c>
      <c r="E55" s="1">
        <v>2</v>
      </c>
      <c r="F55" s="1">
        <v>1</v>
      </c>
      <c r="G55" s="1">
        <v>3</v>
      </c>
      <c r="H55" s="1">
        <v>12</v>
      </c>
      <c r="I55" s="1">
        <v>19</v>
      </c>
      <c r="J55" s="1">
        <f>H55+I55</f>
        <v>31</v>
      </c>
      <c r="K55" s="13">
        <v>27.5</v>
      </c>
      <c r="L55" s="67">
        <v>199532</v>
      </c>
      <c r="M55" s="68">
        <f>(L55/B55)</f>
        <v>2.0720694525213923</v>
      </c>
      <c r="N55" s="12">
        <v>9682</v>
      </c>
      <c r="O55" s="12">
        <v>7866</v>
      </c>
    </row>
    <row r="56" spans="1:15" s="11" customFormat="1" ht="18">
      <c r="A56" s="7" t="s">
        <v>61</v>
      </c>
      <c r="B56" s="15">
        <v>91149</v>
      </c>
      <c r="C56" s="72">
        <v>457</v>
      </c>
      <c r="D56" s="72">
        <v>6</v>
      </c>
      <c r="E56" s="7">
        <v>13</v>
      </c>
      <c r="F56" s="7">
        <v>0</v>
      </c>
      <c r="G56" s="7">
        <v>2</v>
      </c>
      <c r="H56" s="7">
        <v>15</v>
      </c>
      <c r="I56" s="7">
        <v>28</v>
      </c>
      <c r="J56" s="7">
        <f>H56+I56</f>
        <v>43</v>
      </c>
      <c r="K56" s="9">
        <v>34.43</v>
      </c>
      <c r="L56" s="73">
        <v>303245</v>
      </c>
      <c r="M56" s="74">
        <f>(L56/B56)</f>
        <v>3.3269152706008844</v>
      </c>
      <c r="N56" s="15">
        <v>10555</v>
      </c>
      <c r="O56" s="15">
        <v>14321</v>
      </c>
    </row>
    <row r="57" spans="1:15" ht="18">
      <c r="A57" s="1" t="s">
        <v>62</v>
      </c>
      <c r="B57" s="12">
        <v>97388</v>
      </c>
      <c r="C57" s="66">
        <v>432.5</v>
      </c>
      <c r="D57" s="66">
        <v>6</v>
      </c>
      <c r="E57" s="1">
        <v>13</v>
      </c>
      <c r="F57" s="1">
        <v>0</v>
      </c>
      <c r="G57" s="1">
        <v>3</v>
      </c>
      <c r="H57" s="1">
        <v>17</v>
      </c>
      <c r="I57" s="1">
        <v>8</v>
      </c>
      <c r="J57" s="1">
        <f>H57+I57</f>
        <v>25</v>
      </c>
      <c r="K57" s="13">
        <v>20.05</v>
      </c>
      <c r="L57" s="67">
        <v>180441</v>
      </c>
      <c r="M57" s="68">
        <f>(L57/B57)</f>
        <v>1.8528052737503593</v>
      </c>
      <c r="N57" s="12">
        <v>3535</v>
      </c>
      <c r="O57" s="12">
        <v>10005</v>
      </c>
    </row>
    <row r="58" spans="1:15" s="20" customFormat="1" ht="18">
      <c r="A58" s="16"/>
      <c r="B58" s="17"/>
      <c r="C58" s="75"/>
      <c r="D58" s="75"/>
      <c r="E58" s="16"/>
      <c r="F58" s="16"/>
      <c r="G58" s="16"/>
      <c r="H58" s="16"/>
      <c r="I58" s="16"/>
      <c r="J58" s="16"/>
      <c r="K58" s="18"/>
      <c r="L58" s="76"/>
      <c r="M58" s="77"/>
      <c r="N58" s="17"/>
      <c r="O58" s="17"/>
    </row>
    <row r="59" spans="1:15" ht="18">
      <c r="A59" s="6" t="s">
        <v>63</v>
      </c>
      <c r="B59" s="12"/>
      <c r="C59" s="66"/>
      <c r="D59" s="66"/>
      <c r="E59" s="1"/>
      <c r="F59" s="1"/>
      <c r="G59" s="1"/>
      <c r="H59" s="1"/>
      <c r="I59" s="1"/>
      <c r="J59" s="1"/>
      <c r="K59" s="13"/>
      <c r="L59" s="67"/>
      <c r="M59" s="68"/>
      <c r="N59" s="12"/>
      <c r="O59" s="12"/>
    </row>
    <row r="60" spans="1:15" ht="18">
      <c r="A60" s="1" t="s">
        <v>64</v>
      </c>
      <c r="B60" s="12">
        <v>178065</v>
      </c>
      <c r="C60" s="66">
        <v>638</v>
      </c>
      <c r="D60" s="66">
        <v>6</v>
      </c>
      <c r="E60" s="1">
        <v>20</v>
      </c>
      <c r="F60" s="1">
        <v>0</v>
      </c>
      <c r="G60" s="1">
        <v>2</v>
      </c>
      <c r="H60" s="1">
        <v>8</v>
      </c>
      <c r="I60" s="1">
        <v>63</v>
      </c>
      <c r="J60" s="1">
        <f>H60+I60</f>
        <v>71</v>
      </c>
      <c r="K60" s="13">
        <v>50.78</v>
      </c>
      <c r="L60" s="67">
        <v>277169</v>
      </c>
      <c r="M60" s="68">
        <f>(L60/B60)</f>
        <v>1.5565608064470839</v>
      </c>
      <c r="N60" s="12">
        <v>0</v>
      </c>
      <c r="O60" s="12">
        <v>29869</v>
      </c>
    </row>
    <row r="61" spans="1:15" s="11" customFormat="1" ht="18">
      <c r="A61" s="7" t="s">
        <v>65</v>
      </c>
      <c r="B61" s="15">
        <v>203310</v>
      </c>
      <c r="C61" s="72">
        <v>577.5</v>
      </c>
      <c r="D61" s="72">
        <v>7</v>
      </c>
      <c r="E61" s="7">
        <v>13</v>
      </c>
      <c r="F61" s="7">
        <v>0</v>
      </c>
      <c r="G61" s="7">
        <v>15</v>
      </c>
      <c r="H61" s="7">
        <v>18</v>
      </c>
      <c r="I61" s="7">
        <v>100</v>
      </c>
      <c r="J61" s="7">
        <f>H61+I61</f>
        <v>118</v>
      </c>
      <c r="K61" s="9">
        <v>80.28</v>
      </c>
      <c r="L61" s="73">
        <v>519201</v>
      </c>
      <c r="M61" s="74">
        <f>(L61/B61)</f>
        <v>2.5537405931828241</v>
      </c>
      <c r="N61" s="15">
        <v>26972</v>
      </c>
      <c r="O61" s="15">
        <v>48103</v>
      </c>
    </row>
    <row r="62" spans="1:15" s="11" customFormat="1" ht="18">
      <c r="A62" s="7" t="s">
        <v>66</v>
      </c>
      <c r="B62" s="15">
        <v>178567</v>
      </c>
      <c r="C62" s="72">
        <v>422</v>
      </c>
      <c r="D62" s="72">
        <v>6</v>
      </c>
      <c r="E62" s="7">
        <v>10</v>
      </c>
      <c r="F62" s="7">
        <v>0</v>
      </c>
      <c r="G62" s="7">
        <v>7</v>
      </c>
      <c r="H62" s="7">
        <v>17</v>
      </c>
      <c r="I62" s="7">
        <v>54</v>
      </c>
      <c r="J62" s="7">
        <f>H62+I62</f>
        <v>71</v>
      </c>
      <c r="K62" s="9">
        <v>65.05</v>
      </c>
      <c r="L62" s="73">
        <v>290714</v>
      </c>
      <c r="M62" s="74">
        <f>(L62/B62)</f>
        <v>1.628038775361629</v>
      </c>
      <c r="N62" s="15">
        <v>12894</v>
      </c>
      <c r="O62" s="15">
        <v>27279</v>
      </c>
    </row>
    <row r="63" spans="1:15" ht="18">
      <c r="A63" s="1" t="s">
        <v>67</v>
      </c>
      <c r="B63" s="12">
        <v>153395</v>
      </c>
      <c r="C63" s="66">
        <v>435</v>
      </c>
      <c r="D63" s="66">
        <v>6</v>
      </c>
      <c r="E63" s="1">
        <v>8</v>
      </c>
      <c r="F63" s="1">
        <v>0</v>
      </c>
      <c r="G63" s="1">
        <v>12</v>
      </c>
      <c r="H63" s="1">
        <v>13</v>
      </c>
      <c r="I63" s="1">
        <v>109</v>
      </c>
      <c r="J63" s="1">
        <f>H63+I63</f>
        <v>122</v>
      </c>
      <c r="K63" s="13">
        <v>70.3</v>
      </c>
      <c r="L63" s="67">
        <v>292128</v>
      </c>
      <c r="M63" s="68">
        <f>(L63/B63)</f>
        <v>1.9044167019785521</v>
      </c>
      <c r="N63" s="12">
        <v>13041</v>
      </c>
      <c r="O63" s="12">
        <v>26161</v>
      </c>
    </row>
    <row r="64" spans="1:15" ht="18">
      <c r="A64" s="1" t="s">
        <v>68</v>
      </c>
      <c r="B64" s="12">
        <v>245737</v>
      </c>
      <c r="C64" s="66">
        <v>718</v>
      </c>
      <c r="D64" s="66">
        <v>7</v>
      </c>
      <c r="E64" s="1">
        <v>15</v>
      </c>
      <c r="F64" s="1">
        <v>0</v>
      </c>
      <c r="G64" s="1">
        <v>12</v>
      </c>
      <c r="H64" s="1">
        <v>12</v>
      </c>
      <c r="I64" s="1">
        <v>113</v>
      </c>
      <c r="J64" s="1">
        <f>H64+I64</f>
        <v>125</v>
      </c>
      <c r="K64" s="13">
        <v>86.55</v>
      </c>
      <c r="L64" s="67">
        <v>568391</v>
      </c>
      <c r="M64" s="68">
        <f>(L64/B64)</f>
        <v>2.3130053675270714</v>
      </c>
      <c r="N64" s="12">
        <v>14511</v>
      </c>
      <c r="O64" s="12">
        <v>30742</v>
      </c>
    </row>
    <row r="65" spans="1:15" s="20" customFormat="1" ht="18">
      <c r="A65" s="16"/>
      <c r="B65" s="17"/>
      <c r="C65" s="75"/>
      <c r="D65" s="75"/>
      <c r="E65" s="16"/>
      <c r="F65" s="16"/>
      <c r="G65" s="16"/>
      <c r="H65" s="16"/>
      <c r="I65" s="16"/>
      <c r="J65" s="16"/>
      <c r="K65" s="18"/>
      <c r="L65" s="76"/>
      <c r="M65" s="77"/>
      <c r="N65" s="17"/>
      <c r="O65" s="17"/>
    </row>
    <row r="66" spans="1:15" s="11" customFormat="1" ht="18">
      <c r="A66" s="21" t="s">
        <v>470</v>
      </c>
      <c r="B66" s="15"/>
      <c r="C66" s="72"/>
      <c r="D66" s="72"/>
      <c r="E66" s="7"/>
      <c r="F66" s="7"/>
      <c r="G66" s="7"/>
      <c r="H66" s="7"/>
      <c r="I66" s="7"/>
      <c r="J66" s="7"/>
      <c r="K66" s="9"/>
      <c r="L66" s="73"/>
      <c r="M66" s="74"/>
      <c r="N66" s="15"/>
      <c r="O66" s="15"/>
    </row>
    <row r="67" spans="1:15" ht="18">
      <c r="A67" s="1" t="s">
        <v>70</v>
      </c>
      <c r="B67" s="12">
        <v>1635</v>
      </c>
      <c r="C67" s="66">
        <v>37</v>
      </c>
      <c r="D67" s="66">
        <v>5</v>
      </c>
      <c r="E67" s="1">
        <v>1</v>
      </c>
      <c r="F67" s="1">
        <v>0</v>
      </c>
      <c r="G67" s="1">
        <v>0</v>
      </c>
      <c r="H67" s="1">
        <v>3</v>
      </c>
      <c r="I67" s="1">
        <v>0</v>
      </c>
      <c r="J67" s="1">
        <f>H67+I67</f>
        <v>3</v>
      </c>
      <c r="K67" s="13">
        <v>2.8</v>
      </c>
      <c r="L67" s="67">
        <v>15070</v>
      </c>
      <c r="M67" s="68">
        <f>(L67/B67)</f>
        <v>9.2171253822629975</v>
      </c>
      <c r="N67" s="12">
        <v>0</v>
      </c>
      <c r="O67" s="12">
        <v>212</v>
      </c>
    </row>
    <row r="68" spans="1:15" ht="18">
      <c r="A68" s="1" t="s">
        <v>71</v>
      </c>
      <c r="B68" s="12">
        <v>16766</v>
      </c>
      <c r="C68" s="66">
        <v>54</v>
      </c>
      <c r="D68" s="66">
        <v>6</v>
      </c>
      <c r="E68" s="1">
        <v>1</v>
      </c>
      <c r="F68" s="1">
        <v>0</v>
      </c>
      <c r="G68" s="1">
        <v>1</v>
      </c>
      <c r="H68" s="1">
        <v>8</v>
      </c>
      <c r="I68" s="1">
        <v>1</v>
      </c>
      <c r="J68" s="1">
        <f>H68+I68</f>
        <v>9</v>
      </c>
      <c r="K68" s="13">
        <v>6.1</v>
      </c>
      <c r="L68" s="67">
        <v>49426</v>
      </c>
      <c r="M68" s="68">
        <f>(L68/B68)</f>
        <v>2.9479899797208637</v>
      </c>
      <c r="N68" s="12">
        <v>1676</v>
      </c>
      <c r="O68" s="12">
        <v>3296</v>
      </c>
    </row>
    <row r="69" spans="1:15" s="20" customFormat="1" ht="18">
      <c r="A69" s="16"/>
      <c r="B69" s="17"/>
      <c r="C69" s="75"/>
      <c r="D69" s="75"/>
      <c r="E69" s="16"/>
      <c r="F69" s="16"/>
      <c r="G69" s="16"/>
      <c r="H69" s="16"/>
      <c r="I69" s="16"/>
      <c r="J69" s="16"/>
      <c r="K69" s="18"/>
      <c r="L69" s="76"/>
      <c r="M69" s="77"/>
      <c r="N69" s="17"/>
      <c r="O69" s="17"/>
    </row>
    <row r="70" spans="1:15" ht="18">
      <c r="A70" s="6" t="s">
        <v>72</v>
      </c>
      <c r="B70" s="71">
        <f t="shared" ref="B70:I70" si="7">SUM(B6:B69)</f>
        <v>2787083</v>
      </c>
      <c r="C70" s="70">
        <f t="shared" si="7"/>
        <v>8781.5</v>
      </c>
      <c r="D70" s="70">
        <f t="shared" si="7"/>
        <v>292</v>
      </c>
      <c r="E70" s="6">
        <f t="shared" si="7"/>
        <v>241</v>
      </c>
      <c r="F70" s="6">
        <f t="shared" si="7"/>
        <v>2</v>
      </c>
      <c r="G70" s="6">
        <f t="shared" si="7"/>
        <v>128</v>
      </c>
      <c r="H70" s="6">
        <f t="shared" si="7"/>
        <v>373</v>
      </c>
      <c r="I70" s="6">
        <f t="shared" si="7"/>
        <v>825</v>
      </c>
      <c r="J70" s="6">
        <f>H70+I70</f>
        <v>1198</v>
      </c>
      <c r="K70" s="26">
        <f>SUM(K6:K69)</f>
        <v>875.99999999999966</v>
      </c>
      <c r="L70" s="69">
        <f>SUM(L6:L69)</f>
        <v>5904118</v>
      </c>
      <c r="M70" s="3">
        <f>(L70/B70)</f>
        <v>2.1183861406352089</v>
      </c>
      <c r="N70" s="71">
        <f>SUM(N6:N69)</f>
        <v>202928</v>
      </c>
      <c r="O70" s="71">
        <f>SUM(O6:O69)</f>
        <v>364411</v>
      </c>
    </row>
    <row r="72" spans="1:15" ht="15.75">
      <c r="A72" s="78" t="s">
        <v>471</v>
      </c>
      <c r="B72" s="79"/>
    </row>
    <row r="73" spans="1:15" ht="15.75">
      <c r="A73" s="124" t="s">
        <v>472</v>
      </c>
      <c r="B73" s="125"/>
    </row>
  </sheetData>
  <mergeCells count="2">
    <mergeCell ref="G2:J2"/>
    <mergeCell ref="A73:B73"/>
  </mergeCells>
  <phoneticPr fontId="0" type="noConversion"/>
  <pageMargins left="1.1200000000000001" right="0.75" top="0.75" bottom="0.75" header="0.5" footer="0.5"/>
  <pageSetup scale="40" orientation="landscape" horizontalDpi="4294967292" r:id="rId1"/>
  <headerFooter alignWithMargins="0">
    <oddHeader>&amp;C&amp;"Arial,Bold"&amp;16PUBLIC LIBRARY OPERATIONS 2001</oddHeader>
    <oddFooter>&amp;L&amp;20Mississippi Public Library Statistics, FY01, Public Library Operations&amp;R&amp;20Page  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F100"/>
  <sheetViews>
    <sheetView zoomScaleNormal="100" workbookViewId="0">
      <selection activeCell="A27" sqref="A27"/>
    </sheetView>
  </sheetViews>
  <sheetFormatPr defaultRowHeight="12.75"/>
  <cols>
    <col min="1" max="1" width="49.42578125" bestFit="1" customWidth="1"/>
    <col min="2" max="2" width="19" style="31" bestFit="1" customWidth="1"/>
    <col min="3" max="3" width="13" bestFit="1" customWidth="1"/>
    <col min="4" max="4" width="14.85546875" style="14" bestFit="1" customWidth="1"/>
    <col min="5" max="5" width="13.42578125" style="41" bestFit="1" customWidth="1"/>
    <col min="6" max="6" width="13.85546875" style="33" bestFit="1" customWidth="1"/>
  </cols>
  <sheetData>
    <row r="2" spans="1:6">
      <c r="A2" s="27"/>
      <c r="B2" s="28"/>
      <c r="C2" s="27"/>
      <c r="D2" s="29" t="s">
        <v>74</v>
      </c>
      <c r="E2" s="29" t="s">
        <v>75</v>
      </c>
      <c r="F2" s="30" t="s">
        <v>76</v>
      </c>
    </row>
    <row r="3" spans="1:6">
      <c r="A3" s="27"/>
      <c r="B3" s="28"/>
      <c r="C3" s="27"/>
      <c r="D3" s="29" t="s">
        <v>77</v>
      </c>
      <c r="E3" s="29" t="s">
        <v>78</v>
      </c>
      <c r="F3" s="30" t="s">
        <v>79</v>
      </c>
    </row>
    <row r="4" spans="1:6">
      <c r="A4" s="27" t="s">
        <v>80</v>
      </c>
      <c r="B4" s="28" t="s">
        <v>10</v>
      </c>
      <c r="C4" s="28" t="s">
        <v>81</v>
      </c>
      <c r="D4" s="29" t="s">
        <v>82</v>
      </c>
      <c r="E4" s="29" t="s">
        <v>83</v>
      </c>
      <c r="F4" s="30" t="s">
        <v>84</v>
      </c>
    </row>
    <row r="5" spans="1:6">
      <c r="A5" s="27"/>
      <c r="B5" s="28"/>
      <c r="C5" s="28" t="s">
        <v>85</v>
      </c>
      <c r="D5" s="29" t="s">
        <v>80</v>
      </c>
      <c r="E5" s="29"/>
      <c r="F5" s="30" t="s">
        <v>80</v>
      </c>
    </row>
    <row r="6" spans="1:6">
      <c r="A6" s="27"/>
      <c r="B6" s="28"/>
      <c r="C6" s="28"/>
      <c r="D6" s="29"/>
      <c r="E6" s="29"/>
      <c r="F6" s="30"/>
    </row>
    <row r="7" spans="1:6">
      <c r="A7" t="s">
        <v>16</v>
      </c>
      <c r="B7" s="31" t="s">
        <v>86</v>
      </c>
      <c r="C7" s="14">
        <v>8026</v>
      </c>
      <c r="D7" s="14">
        <v>61112</v>
      </c>
      <c r="E7" s="32">
        <v>27683680</v>
      </c>
      <c r="F7" s="33">
        <f t="shared" ref="F7:F38" si="0">D7/E7</f>
        <v>2.2075099842217508E-3</v>
      </c>
    </row>
    <row r="8" spans="1:6" s="11" customFormat="1">
      <c r="A8" s="11" t="s">
        <v>35</v>
      </c>
      <c r="B8" s="34" t="s">
        <v>87</v>
      </c>
      <c r="C8" s="10">
        <v>40633</v>
      </c>
      <c r="D8" s="10">
        <v>280000</v>
      </c>
      <c r="E8" s="35">
        <v>182884086</v>
      </c>
      <c r="F8" s="36">
        <f t="shared" si="0"/>
        <v>1.5310244107297559E-3</v>
      </c>
    </row>
    <row r="9" spans="1:6">
      <c r="A9" t="s">
        <v>88</v>
      </c>
      <c r="B9" s="31" t="s">
        <v>89</v>
      </c>
      <c r="C9" s="14">
        <v>30622</v>
      </c>
      <c r="D9" s="14">
        <v>190500</v>
      </c>
      <c r="E9" s="32">
        <v>141775863</v>
      </c>
      <c r="F9" s="33">
        <f t="shared" si="0"/>
        <v>1.3436701845362775E-3</v>
      </c>
    </row>
    <row r="10" spans="1:6">
      <c r="A10" t="s">
        <v>17</v>
      </c>
      <c r="B10" s="31" t="s">
        <v>90</v>
      </c>
      <c r="C10" s="14">
        <v>10769</v>
      </c>
      <c r="D10" s="14">
        <v>55772</v>
      </c>
      <c r="E10" s="32">
        <v>54949449</v>
      </c>
      <c r="F10" s="33">
        <f t="shared" si="0"/>
        <v>1.0149692310836456E-3</v>
      </c>
    </row>
    <row r="11" spans="1:6" s="11" customFormat="1">
      <c r="A11" s="11" t="s">
        <v>91</v>
      </c>
      <c r="B11" s="34" t="s">
        <v>92</v>
      </c>
      <c r="C11" s="10">
        <v>115327</v>
      </c>
      <c r="D11" s="10">
        <v>1090324</v>
      </c>
      <c r="E11" s="35">
        <v>710786529</v>
      </c>
      <c r="F11" s="36">
        <f t="shared" si="0"/>
        <v>1.533968295001269E-3</v>
      </c>
    </row>
    <row r="12" spans="1:6" s="20" customFormat="1">
      <c r="A12" s="20" t="s">
        <v>91</v>
      </c>
      <c r="B12" s="37" t="s">
        <v>93</v>
      </c>
      <c r="C12" s="19">
        <v>28423</v>
      </c>
      <c r="D12" s="19">
        <v>127500</v>
      </c>
      <c r="E12" s="38">
        <v>106101384</v>
      </c>
      <c r="F12" s="39">
        <f t="shared" si="0"/>
        <v>1.2016808376411E-3</v>
      </c>
    </row>
    <row r="13" spans="1:6" s="11" customFormat="1">
      <c r="A13" s="11" t="s">
        <v>91</v>
      </c>
      <c r="B13" s="34" t="s">
        <v>94</v>
      </c>
      <c r="C13" s="10">
        <v>27639</v>
      </c>
      <c r="D13" s="10">
        <v>114167</v>
      </c>
      <c r="E13" s="35">
        <v>98816594</v>
      </c>
      <c r="F13" s="36">
        <f t="shared" si="0"/>
        <v>1.1553423911777408E-3</v>
      </c>
    </row>
    <row r="14" spans="1:6">
      <c r="A14" t="s">
        <v>91</v>
      </c>
      <c r="B14" s="31" t="s">
        <v>95</v>
      </c>
      <c r="C14" s="14">
        <v>16182</v>
      </c>
      <c r="D14" s="14">
        <v>92950</v>
      </c>
      <c r="E14" s="32">
        <v>74576583</v>
      </c>
      <c r="F14" s="33">
        <f t="shared" si="0"/>
        <v>1.2463697887579537E-3</v>
      </c>
    </row>
    <row r="15" spans="1:6">
      <c r="A15" t="s">
        <v>96</v>
      </c>
      <c r="B15" s="31" t="s">
        <v>97</v>
      </c>
      <c r="C15" s="14">
        <v>61586</v>
      </c>
      <c r="D15" s="14">
        <v>279660</v>
      </c>
      <c r="E15" s="32">
        <v>357836021</v>
      </c>
      <c r="F15" s="33">
        <f t="shared" si="0"/>
        <v>7.8153115837379598E-4</v>
      </c>
    </row>
    <row r="16" spans="1:6">
      <c r="A16" t="s">
        <v>36</v>
      </c>
      <c r="B16" s="31" t="s">
        <v>98</v>
      </c>
      <c r="C16" s="14">
        <v>28757</v>
      </c>
      <c r="D16" s="14">
        <v>93667</v>
      </c>
      <c r="E16" s="32">
        <v>113485224</v>
      </c>
      <c r="F16" s="33">
        <f t="shared" si="0"/>
        <v>8.2536736236252218E-4</v>
      </c>
    </row>
    <row r="17" spans="1:6" s="20" customFormat="1">
      <c r="A17" s="20" t="s">
        <v>36</v>
      </c>
      <c r="B17" s="37" t="s">
        <v>99</v>
      </c>
      <c r="C17" s="19">
        <v>9740</v>
      </c>
      <c r="D17" s="19">
        <v>37858</v>
      </c>
      <c r="E17" s="38">
        <v>35370999</v>
      </c>
      <c r="F17" s="39">
        <f t="shared" si="0"/>
        <v>1.0703118676404927E-3</v>
      </c>
    </row>
    <row r="18" spans="1:6" s="11" customFormat="1">
      <c r="A18" s="11" t="s">
        <v>48</v>
      </c>
      <c r="B18" s="34" t="s">
        <v>100</v>
      </c>
      <c r="C18" s="10">
        <v>15069</v>
      </c>
      <c r="D18" s="10">
        <v>45431</v>
      </c>
      <c r="E18" s="35">
        <v>62976946</v>
      </c>
      <c r="F18" s="36">
        <f t="shared" si="0"/>
        <v>7.213909674184582E-4</v>
      </c>
    </row>
    <row r="19" spans="1:6">
      <c r="A19" t="s">
        <v>48</v>
      </c>
      <c r="B19" s="31" t="s">
        <v>101</v>
      </c>
      <c r="C19" s="14">
        <v>19440</v>
      </c>
      <c r="D19" s="14">
        <v>50000</v>
      </c>
      <c r="E19" s="32">
        <v>69409091</v>
      </c>
      <c r="F19" s="33">
        <f t="shared" si="0"/>
        <v>7.2036673121104555E-4</v>
      </c>
    </row>
    <row r="20" spans="1:6">
      <c r="A20" t="s">
        <v>48</v>
      </c>
      <c r="B20" s="31" t="s">
        <v>102</v>
      </c>
      <c r="C20" s="14">
        <v>26726</v>
      </c>
      <c r="D20" s="14">
        <v>132689</v>
      </c>
      <c r="E20" s="32">
        <v>118290865</v>
      </c>
      <c r="F20" s="33">
        <f t="shared" si="0"/>
        <v>1.1217180633517222E-3</v>
      </c>
    </row>
    <row r="21" spans="1:6">
      <c r="A21" t="s">
        <v>103</v>
      </c>
      <c r="B21" s="31" t="s">
        <v>104</v>
      </c>
      <c r="C21" s="14">
        <v>17955</v>
      </c>
      <c r="D21" s="14">
        <v>80000</v>
      </c>
      <c r="E21" s="32">
        <v>101967049</v>
      </c>
      <c r="F21" s="33">
        <f t="shared" si="0"/>
        <v>7.845671791482364E-4</v>
      </c>
    </row>
    <row r="22" spans="1:6" s="20" customFormat="1">
      <c r="A22" s="20" t="s">
        <v>103</v>
      </c>
      <c r="B22" s="37" t="s">
        <v>105</v>
      </c>
      <c r="C22" s="19">
        <v>18149</v>
      </c>
      <c r="D22" s="19">
        <v>63794</v>
      </c>
      <c r="E22" s="38">
        <v>85203155</v>
      </c>
      <c r="F22" s="39">
        <f t="shared" si="0"/>
        <v>7.4872814275480759E-4</v>
      </c>
    </row>
    <row r="23" spans="1:6" s="11" customFormat="1">
      <c r="A23" s="11" t="s">
        <v>26</v>
      </c>
      <c r="B23" s="34" t="s">
        <v>106</v>
      </c>
      <c r="C23" s="10">
        <v>23263</v>
      </c>
      <c r="D23" s="10">
        <v>85000</v>
      </c>
      <c r="E23" s="35">
        <v>131990003</v>
      </c>
      <c r="F23" s="36">
        <f t="shared" si="0"/>
        <v>6.4398816628559365E-4</v>
      </c>
    </row>
    <row r="24" spans="1:6">
      <c r="A24" t="s">
        <v>65</v>
      </c>
      <c r="B24" s="31" t="s">
        <v>107</v>
      </c>
      <c r="C24" s="14">
        <v>107199</v>
      </c>
      <c r="D24" s="14">
        <v>803000</v>
      </c>
      <c r="E24" s="32">
        <v>667193116</v>
      </c>
      <c r="F24" s="33">
        <f t="shared" si="0"/>
        <v>1.2035495881825016E-3</v>
      </c>
    </row>
    <row r="25" spans="1:6" s="11" customFormat="1">
      <c r="A25" s="11" t="s">
        <v>65</v>
      </c>
      <c r="B25" s="34" t="s">
        <v>108</v>
      </c>
      <c r="C25" s="10">
        <v>38744</v>
      </c>
      <c r="D25" s="10">
        <v>258170</v>
      </c>
      <c r="E25" s="35">
        <v>169220792</v>
      </c>
      <c r="F25" s="36">
        <f t="shared" si="0"/>
        <v>1.5256399461834453E-3</v>
      </c>
    </row>
    <row r="26" spans="1:6">
      <c r="A26" t="s">
        <v>65</v>
      </c>
      <c r="B26" s="31" t="s">
        <v>109</v>
      </c>
      <c r="C26" s="14">
        <v>34274</v>
      </c>
      <c r="D26" s="14">
        <v>243360</v>
      </c>
      <c r="E26" s="32">
        <v>154097391</v>
      </c>
      <c r="F26" s="33">
        <f t="shared" si="0"/>
        <v>1.5792610012456342E-3</v>
      </c>
    </row>
    <row r="27" spans="1:6" s="20" customFormat="1">
      <c r="A27" s="20" t="s">
        <v>65</v>
      </c>
      <c r="B27" s="37" t="s">
        <v>110</v>
      </c>
      <c r="C27" s="19">
        <v>25370</v>
      </c>
      <c r="D27" s="19">
        <v>128000</v>
      </c>
      <c r="E27" s="38">
        <v>106850771</v>
      </c>
      <c r="F27" s="39">
        <f t="shared" si="0"/>
        <v>1.1979323948911891E-3</v>
      </c>
    </row>
    <row r="28" spans="1:6" s="11" customFormat="1">
      <c r="A28" s="11" t="s">
        <v>65</v>
      </c>
      <c r="B28" s="34" t="s">
        <v>111</v>
      </c>
      <c r="C28" s="10">
        <v>9227</v>
      </c>
      <c r="D28" s="10">
        <v>139700</v>
      </c>
      <c r="E28" s="35">
        <v>229094377</v>
      </c>
      <c r="F28" s="36">
        <f t="shared" si="0"/>
        <v>6.0979235644880098E-4</v>
      </c>
    </row>
    <row r="29" spans="1:6">
      <c r="A29" t="s">
        <v>38</v>
      </c>
      <c r="B29" s="31" t="s">
        <v>112</v>
      </c>
      <c r="C29" s="14">
        <v>37947</v>
      </c>
      <c r="D29" s="14">
        <v>166000</v>
      </c>
      <c r="E29" s="32">
        <v>151822172</v>
      </c>
      <c r="F29" s="33">
        <f t="shared" si="0"/>
        <v>1.0933844366289266E-3</v>
      </c>
    </row>
    <row r="30" spans="1:6">
      <c r="A30" t="s">
        <v>39</v>
      </c>
      <c r="B30" s="31" t="s">
        <v>113</v>
      </c>
      <c r="C30" s="14">
        <v>42967</v>
      </c>
      <c r="D30" s="14">
        <v>705185</v>
      </c>
      <c r="E30" s="32">
        <v>314890339</v>
      </c>
      <c r="F30" s="33">
        <f t="shared" si="0"/>
        <v>2.2394621640011636E-3</v>
      </c>
    </row>
    <row r="31" spans="1:6" s="11" customFormat="1">
      <c r="A31" s="11" t="s">
        <v>18</v>
      </c>
      <c r="B31" s="34" t="s">
        <v>114</v>
      </c>
      <c r="C31" s="10">
        <v>11831</v>
      </c>
      <c r="D31" s="10">
        <v>45000</v>
      </c>
      <c r="E31" s="35">
        <v>50034976</v>
      </c>
      <c r="F31" s="36">
        <f t="shared" si="0"/>
        <v>8.9937087208755736E-4</v>
      </c>
    </row>
    <row r="32" spans="1:6" s="20" customFormat="1">
      <c r="A32" s="20" t="s">
        <v>66</v>
      </c>
      <c r="B32" s="37" t="s">
        <v>115</v>
      </c>
      <c r="C32" s="19">
        <v>189601</v>
      </c>
      <c r="D32" s="19">
        <v>975941</v>
      </c>
      <c r="E32" s="38">
        <v>1503865091</v>
      </c>
      <c r="F32" s="39">
        <f t="shared" si="0"/>
        <v>6.4895515285286979E-4</v>
      </c>
    </row>
    <row r="33" spans="1:6" s="11" customFormat="1">
      <c r="A33" s="11" t="s">
        <v>116</v>
      </c>
      <c r="B33" s="34" t="s">
        <v>117</v>
      </c>
      <c r="C33" s="10">
        <v>34340</v>
      </c>
      <c r="D33" s="40">
        <v>0</v>
      </c>
      <c r="E33" s="35">
        <v>177850465</v>
      </c>
      <c r="F33" s="36">
        <f t="shared" si="0"/>
        <v>0</v>
      </c>
    </row>
    <row r="34" spans="1:6">
      <c r="A34" t="s">
        <v>116</v>
      </c>
      <c r="B34" s="31" t="s">
        <v>118</v>
      </c>
      <c r="C34" s="14">
        <v>10312</v>
      </c>
      <c r="D34" s="14">
        <v>61736</v>
      </c>
      <c r="E34" s="32">
        <v>45473338</v>
      </c>
      <c r="F34" s="33">
        <f t="shared" si="0"/>
        <v>1.3576307065911897E-3</v>
      </c>
    </row>
    <row r="35" spans="1:6">
      <c r="A35" t="s">
        <v>19</v>
      </c>
      <c r="B35" s="31" t="s">
        <v>119</v>
      </c>
      <c r="C35" s="14">
        <v>11206</v>
      </c>
      <c r="D35" s="14">
        <v>40000</v>
      </c>
      <c r="E35" s="32">
        <v>50178381</v>
      </c>
      <c r="F35" s="33">
        <f t="shared" si="0"/>
        <v>7.9715605013242657E-4</v>
      </c>
    </row>
    <row r="36" spans="1:6">
      <c r="A36" t="s">
        <v>68</v>
      </c>
      <c r="B36" s="31" t="s">
        <v>120</v>
      </c>
      <c r="C36" s="14">
        <v>250800</v>
      </c>
      <c r="D36" s="14">
        <v>1236243</v>
      </c>
      <c r="E36" s="32">
        <v>1381839907</v>
      </c>
      <c r="F36" s="33">
        <f t="shared" si="0"/>
        <v>8.9463547386173443E-4</v>
      </c>
    </row>
    <row r="37" spans="1:6" s="20" customFormat="1">
      <c r="A37" s="20" t="s">
        <v>67</v>
      </c>
      <c r="B37" s="37" t="s">
        <v>121</v>
      </c>
      <c r="C37" s="19">
        <v>19144</v>
      </c>
      <c r="D37" s="19">
        <v>76548</v>
      </c>
      <c r="E37" s="38">
        <v>84298098</v>
      </c>
      <c r="F37" s="39">
        <f t="shared" si="0"/>
        <v>9.080631926001462E-4</v>
      </c>
    </row>
    <row r="38" spans="1:6" s="11" customFormat="1">
      <c r="A38" s="11" t="s">
        <v>67</v>
      </c>
      <c r="B38" s="34" t="s">
        <v>122</v>
      </c>
      <c r="C38" s="10">
        <v>131420</v>
      </c>
      <c r="D38" s="10">
        <v>1732098</v>
      </c>
      <c r="E38" s="35">
        <v>846986392</v>
      </c>
      <c r="F38" s="36">
        <f t="shared" si="0"/>
        <v>2.0450127845737572E-3</v>
      </c>
    </row>
    <row r="39" spans="1:6">
      <c r="A39" t="s">
        <v>27</v>
      </c>
      <c r="B39" s="31" t="s">
        <v>123</v>
      </c>
      <c r="C39" s="14">
        <v>10453</v>
      </c>
      <c r="D39" s="14">
        <v>32834</v>
      </c>
      <c r="E39" s="32">
        <v>40123326</v>
      </c>
      <c r="F39" s="33">
        <f t="shared" ref="F39:F70" si="1">D39/E39</f>
        <v>8.1832697518645391E-4</v>
      </c>
    </row>
    <row r="40" spans="1:6" s="11" customFormat="1">
      <c r="A40" s="11" t="s">
        <v>27</v>
      </c>
      <c r="B40" s="34" t="s">
        <v>124</v>
      </c>
      <c r="C40" s="10">
        <v>21838</v>
      </c>
      <c r="D40" s="10">
        <v>71300</v>
      </c>
      <c r="E40" s="35">
        <v>85674720</v>
      </c>
      <c r="F40" s="36">
        <f t="shared" si="1"/>
        <v>8.3221748492437442E-4</v>
      </c>
    </row>
    <row r="41" spans="1:6">
      <c r="A41" t="s">
        <v>41</v>
      </c>
      <c r="B41" s="31" t="s">
        <v>125</v>
      </c>
      <c r="C41" s="14">
        <v>39070</v>
      </c>
      <c r="D41" s="14">
        <v>189295</v>
      </c>
      <c r="E41" s="32">
        <v>243099814</v>
      </c>
      <c r="F41" s="33">
        <f t="shared" si="1"/>
        <v>7.7867192444663902E-4</v>
      </c>
    </row>
    <row r="42" spans="1:6" s="20" customFormat="1">
      <c r="A42" s="20" t="s">
        <v>49</v>
      </c>
      <c r="B42" s="37" t="s">
        <v>126</v>
      </c>
      <c r="C42" s="19">
        <v>64958</v>
      </c>
      <c r="D42" s="19">
        <v>197000</v>
      </c>
      <c r="E42" s="38">
        <v>275722736</v>
      </c>
      <c r="F42" s="39">
        <f t="shared" si="1"/>
        <v>7.1448587395418848E-4</v>
      </c>
    </row>
    <row r="43" spans="1:6" s="11" customFormat="1">
      <c r="A43" s="11" t="s">
        <v>60</v>
      </c>
      <c r="B43" s="34" t="s">
        <v>127</v>
      </c>
      <c r="C43" s="10">
        <v>22770</v>
      </c>
      <c r="D43" s="10">
        <v>72500</v>
      </c>
      <c r="E43" s="35">
        <v>86668808</v>
      </c>
      <c r="F43" s="36">
        <f t="shared" si="1"/>
        <v>8.3651779311421932E-4</v>
      </c>
    </row>
    <row r="44" spans="1:6" s="11" customFormat="1">
      <c r="A44" s="11" t="s">
        <v>60</v>
      </c>
      <c r="B44" s="34" t="s">
        <v>128</v>
      </c>
      <c r="C44" s="10">
        <v>75755</v>
      </c>
      <c r="D44" s="10">
        <v>381825</v>
      </c>
      <c r="E44" s="35">
        <v>584710684</v>
      </c>
      <c r="F44" s="36">
        <f t="shared" si="1"/>
        <v>6.5301526113382936E-4</v>
      </c>
    </row>
    <row r="45" spans="1:6">
      <c r="A45" t="s">
        <v>50</v>
      </c>
      <c r="B45" s="31" t="s">
        <v>129</v>
      </c>
      <c r="C45" s="14">
        <v>8448</v>
      </c>
      <c r="D45" s="14">
        <v>48000</v>
      </c>
      <c r="E45" s="32">
        <v>46046320</v>
      </c>
      <c r="F45" s="33">
        <f t="shared" si="1"/>
        <v>1.0424285806118708E-3</v>
      </c>
    </row>
    <row r="46" spans="1:6">
      <c r="A46" t="s">
        <v>50</v>
      </c>
      <c r="B46" s="31" t="s">
        <v>130</v>
      </c>
      <c r="C46" s="14">
        <v>13258</v>
      </c>
      <c r="D46" s="14">
        <v>102000</v>
      </c>
      <c r="E46" s="32">
        <v>79397750</v>
      </c>
      <c r="F46" s="33">
        <f t="shared" si="1"/>
        <v>1.2846711651148804E-3</v>
      </c>
    </row>
    <row r="47" spans="1:6" s="20" customFormat="1">
      <c r="A47" s="20" t="s">
        <v>50</v>
      </c>
      <c r="B47" s="37" t="s">
        <v>131</v>
      </c>
      <c r="C47" s="19">
        <v>33166</v>
      </c>
      <c r="D47" s="19">
        <v>155000</v>
      </c>
      <c r="E47" s="38">
        <v>163513946</v>
      </c>
      <c r="F47" s="39">
        <f t="shared" si="1"/>
        <v>9.4793137705819906E-4</v>
      </c>
    </row>
    <row r="48" spans="1:6" s="11" customFormat="1">
      <c r="A48" s="11" t="s">
        <v>54</v>
      </c>
      <c r="B48" s="34" t="s">
        <v>132</v>
      </c>
      <c r="C48" s="10">
        <v>74674</v>
      </c>
      <c r="D48" s="10">
        <v>658344</v>
      </c>
      <c r="E48" s="35">
        <v>531941557</v>
      </c>
      <c r="F48" s="36">
        <f t="shared" si="1"/>
        <v>1.2376246813895759E-3</v>
      </c>
    </row>
    <row r="49" spans="1:6">
      <c r="A49" t="s">
        <v>133</v>
      </c>
      <c r="B49" s="31" t="s">
        <v>134</v>
      </c>
      <c r="C49" s="14">
        <v>10117</v>
      </c>
      <c r="D49" s="14">
        <v>33250</v>
      </c>
      <c r="E49" s="32">
        <v>40660966</v>
      </c>
      <c r="F49" s="33">
        <f t="shared" si="1"/>
        <v>8.1773758154196337E-4</v>
      </c>
    </row>
    <row r="50" spans="1:6">
      <c r="A50" t="s">
        <v>28</v>
      </c>
      <c r="B50" s="31" t="s">
        <v>135</v>
      </c>
      <c r="C50" s="14">
        <v>34993</v>
      </c>
      <c r="D50" s="14">
        <v>120000</v>
      </c>
      <c r="E50" s="32">
        <v>124135500</v>
      </c>
      <c r="F50" s="33">
        <f t="shared" si="1"/>
        <v>9.6668559759295288E-4</v>
      </c>
    </row>
    <row r="51" spans="1:6">
      <c r="A51" t="s">
        <v>55</v>
      </c>
      <c r="B51" s="31" t="s">
        <v>136</v>
      </c>
      <c r="C51" s="14">
        <v>78161</v>
      </c>
      <c r="D51" s="14">
        <v>766862</v>
      </c>
      <c r="E51" s="32">
        <v>395486899</v>
      </c>
      <c r="F51" s="33">
        <f t="shared" si="1"/>
        <v>1.9390326251995519E-3</v>
      </c>
    </row>
    <row r="52" spans="1:6" s="20" customFormat="1">
      <c r="A52" s="20" t="s">
        <v>61</v>
      </c>
      <c r="B52" s="37" t="s">
        <v>137</v>
      </c>
      <c r="C52" s="19">
        <v>19661</v>
      </c>
      <c r="D52" s="19">
        <v>171853</v>
      </c>
      <c r="E52" s="38">
        <v>96551227</v>
      </c>
      <c r="F52" s="39">
        <f t="shared" si="1"/>
        <v>1.7799152360849853E-3</v>
      </c>
    </row>
    <row r="53" spans="1:6" s="11" customFormat="1">
      <c r="A53" s="11" t="s">
        <v>61</v>
      </c>
      <c r="B53" s="34" t="s">
        <v>138</v>
      </c>
      <c r="C53" s="10">
        <v>21609</v>
      </c>
      <c r="D53" s="10">
        <v>116364</v>
      </c>
      <c r="E53" s="35">
        <v>81929254</v>
      </c>
      <c r="F53" s="36">
        <f t="shared" si="1"/>
        <v>1.4202985419591396E-3</v>
      </c>
    </row>
    <row r="54" spans="1:6">
      <c r="A54" t="s">
        <v>61</v>
      </c>
      <c r="B54" s="31" t="s">
        <v>139</v>
      </c>
      <c r="C54" s="14">
        <v>20940</v>
      </c>
      <c r="D54" s="14">
        <v>106000</v>
      </c>
      <c r="E54" s="32">
        <v>88056633</v>
      </c>
      <c r="F54" s="33">
        <f t="shared" si="1"/>
        <v>1.2037707596655439E-3</v>
      </c>
    </row>
    <row r="55" spans="1:6">
      <c r="A55" t="s">
        <v>61</v>
      </c>
      <c r="B55" s="31" t="s">
        <v>140</v>
      </c>
      <c r="C55" s="14">
        <v>12189</v>
      </c>
      <c r="D55" s="14">
        <v>81084</v>
      </c>
      <c r="E55" s="32">
        <v>45522922</v>
      </c>
      <c r="F55" s="33">
        <f t="shared" si="1"/>
        <v>1.7811686165488236E-3</v>
      </c>
    </row>
    <row r="56" spans="1:6">
      <c r="A56" t="s">
        <v>61</v>
      </c>
      <c r="B56" s="31" t="s">
        <v>141</v>
      </c>
      <c r="C56" s="14">
        <v>20160</v>
      </c>
      <c r="D56" s="14">
        <v>81492</v>
      </c>
      <c r="E56" s="32">
        <v>92987612</v>
      </c>
      <c r="F56" s="33">
        <f t="shared" si="1"/>
        <v>8.7637480140903069E-4</v>
      </c>
    </row>
    <row r="57" spans="1:6" s="20" customFormat="1">
      <c r="A57" s="20" t="s">
        <v>29</v>
      </c>
      <c r="B57" s="37" t="s">
        <v>142</v>
      </c>
      <c r="C57" s="19">
        <v>28684</v>
      </c>
      <c r="D57" s="19">
        <v>127547</v>
      </c>
      <c r="E57" s="38">
        <v>119016015</v>
      </c>
      <c r="F57" s="39">
        <f t="shared" si="1"/>
        <v>1.0716793029912823E-3</v>
      </c>
    </row>
    <row r="58" spans="1:6" s="11" customFormat="1">
      <c r="A58" s="11" t="s">
        <v>62</v>
      </c>
      <c r="B58" s="34" t="s">
        <v>143</v>
      </c>
      <c r="C58" s="10">
        <v>34558</v>
      </c>
      <c r="D58" s="10">
        <v>115000</v>
      </c>
      <c r="E58" s="35">
        <v>157861622</v>
      </c>
      <c r="F58" s="36">
        <f t="shared" si="1"/>
        <v>7.2848611678397678E-4</v>
      </c>
    </row>
    <row r="59" spans="1:6">
      <c r="A59" t="s">
        <v>62</v>
      </c>
      <c r="B59" s="31" t="s">
        <v>144</v>
      </c>
      <c r="C59" s="14">
        <v>25556</v>
      </c>
      <c r="D59" s="14">
        <v>84000</v>
      </c>
      <c r="E59" s="32">
        <v>76635427</v>
      </c>
      <c r="F59" s="33">
        <f t="shared" si="1"/>
        <v>1.0960988055824365E-3</v>
      </c>
    </row>
    <row r="60" spans="1:6">
      <c r="A60" t="s">
        <v>62</v>
      </c>
      <c r="B60" s="31" t="s">
        <v>145</v>
      </c>
      <c r="C60" s="14">
        <v>20826</v>
      </c>
      <c r="D60" s="14">
        <v>105000</v>
      </c>
      <c r="E60" s="32">
        <v>80664846</v>
      </c>
      <c r="F60" s="33">
        <f t="shared" si="1"/>
        <v>1.3016822718535904E-3</v>
      </c>
    </row>
    <row r="61" spans="1:6" s="11" customFormat="1">
      <c r="A61" s="11" t="s">
        <v>62</v>
      </c>
      <c r="B61" s="34" t="s">
        <v>146</v>
      </c>
      <c r="C61" s="10">
        <v>19163</v>
      </c>
      <c r="D61" s="10">
        <v>87600</v>
      </c>
      <c r="E61" s="35">
        <v>96193466</v>
      </c>
      <c r="F61" s="36">
        <f t="shared" si="1"/>
        <v>9.1066476386244362E-4</v>
      </c>
    </row>
    <row r="62" spans="1:6" s="20" customFormat="1">
      <c r="A62" s="20" t="s">
        <v>21</v>
      </c>
      <c r="B62" s="37" t="s">
        <v>147</v>
      </c>
      <c r="C62" s="19">
        <v>12548</v>
      </c>
      <c r="D62" s="19">
        <v>51398</v>
      </c>
      <c r="E62" s="38">
        <v>50844562</v>
      </c>
      <c r="F62" s="39">
        <f t="shared" si="1"/>
        <v>1.0108849005327255E-3</v>
      </c>
    </row>
    <row r="63" spans="1:6" s="11" customFormat="1">
      <c r="A63" s="11" t="s">
        <v>42</v>
      </c>
      <c r="B63" s="34" t="s">
        <v>148</v>
      </c>
      <c r="C63" s="10">
        <v>48621</v>
      </c>
      <c r="D63" s="10">
        <v>210000</v>
      </c>
      <c r="E63" s="35">
        <v>209261802</v>
      </c>
      <c r="F63" s="36">
        <f t="shared" si="1"/>
        <v>1.0035276289936566E-3</v>
      </c>
    </row>
    <row r="64" spans="1:6">
      <c r="A64" t="s">
        <v>56</v>
      </c>
      <c r="B64" s="31" t="s">
        <v>149</v>
      </c>
      <c r="C64" s="14">
        <v>13599</v>
      </c>
      <c r="D64" s="14">
        <v>63504</v>
      </c>
      <c r="E64" s="32">
        <v>71777443</v>
      </c>
      <c r="F64" s="33">
        <f t="shared" si="1"/>
        <v>8.8473477663449226E-4</v>
      </c>
    </row>
    <row r="65" spans="1:6">
      <c r="A65" t="s">
        <v>56</v>
      </c>
      <c r="B65" s="31" t="s">
        <v>150</v>
      </c>
      <c r="C65" s="14">
        <v>38940</v>
      </c>
      <c r="D65" s="14">
        <v>238908</v>
      </c>
      <c r="E65" s="32">
        <v>181630370</v>
      </c>
      <c r="F65" s="33">
        <f t="shared" si="1"/>
        <v>1.3153527133155101E-3</v>
      </c>
    </row>
    <row r="66" spans="1:6">
      <c r="A66" t="s">
        <v>56</v>
      </c>
      <c r="B66" s="31" t="s">
        <v>151</v>
      </c>
      <c r="C66" s="14">
        <v>15156</v>
      </c>
      <c r="D66" s="14">
        <v>65706</v>
      </c>
      <c r="E66" s="32">
        <v>67143656</v>
      </c>
      <c r="F66" s="33">
        <f t="shared" si="1"/>
        <v>9.7858835688065596E-4</v>
      </c>
    </row>
    <row r="67" spans="1:6" s="20" customFormat="1">
      <c r="A67" s="20" t="s">
        <v>51</v>
      </c>
      <c r="B67" s="37" t="s">
        <v>152</v>
      </c>
      <c r="C67" s="19">
        <v>19407</v>
      </c>
      <c r="D67" s="19">
        <v>67269</v>
      </c>
      <c r="E67" s="38">
        <v>103226143</v>
      </c>
      <c r="F67" s="39">
        <f t="shared" si="1"/>
        <v>6.5166631286417431E-4</v>
      </c>
    </row>
    <row r="68" spans="1:6" s="11" customFormat="1">
      <c r="A68" s="11" t="s">
        <v>51</v>
      </c>
      <c r="B68" s="34" t="s">
        <v>153</v>
      </c>
      <c r="C68" s="10">
        <v>13299</v>
      </c>
      <c r="D68" s="10">
        <v>35637</v>
      </c>
      <c r="E68" s="35">
        <v>55557172</v>
      </c>
      <c r="F68" s="36">
        <f t="shared" si="1"/>
        <v>6.4144733644829865E-4</v>
      </c>
    </row>
    <row r="69" spans="1:6" s="11" customFormat="1">
      <c r="A69" s="11" t="s">
        <v>51</v>
      </c>
      <c r="B69" s="34" t="s">
        <v>154</v>
      </c>
      <c r="C69" s="10">
        <v>12138</v>
      </c>
      <c r="D69" s="10">
        <v>75877</v>
      </c>
      <c r="E69" s="35">
        <v>62780561</v>
      </c>
      <c r="F69" s="36">
        <f t="shared" si="1"/>
        <v>1.2086065940060651E-3</v>
      </c>
    </row>
    <row r="70" spans="1:6" s="11" customFormat="1">
      <c r="A70" s="11" t="s">
        <v>51</v>
      </c>
      <c r="B70" s="34" t="s">
        <v>155</v>
      </c>
      <c r="C70" s="10">
        <v>13622</v>
      </c>
      <c r="D70" s="10">
        <v>42500</v>
      </c>
      <c r="E70" s="35">
        <v>57061884</v>
      </c>
      <c r="F70" s="36">
        <f t="shared" si="1"/>
        <v>7.4480541161241719E-4</v>
      </c>
    </row>
    <row r="71" spans="1:6">
      <c r="A71" t="s">
        <v>30</v>
      </c>
      <c r="B71" s="31" t="s">
        <v>156</v>
      </c>
      <c r="C71" s="14">
        <v>2274</v>
      </c>
      <c r="D71" s="14">
        <v>19250</v>
      </c>
      <c r="E71" s="32">
        <v>19391231</v>
      </c>
      <c r="F71" s="33">
        <f t="shared" ref="F71:F88" si="2">D71/E71</f>
        <v>9.9271675944657663E-4</v>
      </c>
    </row>
    <row r="72" spans="1:6" s="20" customFormat="1">
      <c r="A72" s="20" t="s">
        <v>30</v>
      </c>
      <c r="B72" s="37" t="s">
        <v>157</v>
      </c>
      <c r="C72" s="19">
        <v>6580</v>
      </c>
      <c r="D72" s="19">
        <v>36385</v>
      </c>
      <c r="E72" s="38">
        <v>36149347</v>
      </c>
      <c r="F72" s="39">
        <f t="shared" si="2"/>
        <v>1.0065188729411903E-3</v>
      </c>
    </row>
    <row r="73" spans="1:6" s="11" customFormat="1">
      <c r="A73" s="11" t="s">
        <v>30</v>
      </c>
      <c r="B73" s="34" t="s">
        <v>158</v>
      </c>
      <c r="C73" s="10">
        <v>28149</v>
      </c>
      <c r="D73" s="10">
        <v>155000</v>
      </c>
      <c r="E73" s="35">
        <v>134193398</v>
      </c>
      <c r="F73" s="36">
        <f t="shared" si="2"/>
        <v>1.1550493713558098E-3</v>
      </c>
    </row>
    <row r="74" spans="1:6">
      <c r="A74" t="s">
        <v>159</v>
      </c>
      <c r="B74" s="31" t="s">
        <v>160</v>
      </c>
      <c r="C74" s="14">
        <v>13962</v>
      </c>
      <c r="D74" s="14">
        <v>74258</v>
      </c>
      <c r="E74" s="32">
        <v>80809139</v>
      </c>
      <c r="F74" s="33">
        <f t="shared" si="2"/>
        <v>9.189307164874013E-4</v>
      </c>
    </row>
    <row r="75" spans="1:6" s="11" customFormat="1">
      <c r="A75" s="11" t="s">
        <v>159</v>
      </c>
      <c r="B75" s="34" t="s">
        <v>161</v>
      </c>
      <c r="C75" s="10">
        <v>25595</v>
      </c>
      <c r="D75" s="10">
        <v>156000</v>
      </c>
      <c r="E75" s="35">
        <v>107493247</v>
      </c>
      <c r="F75" s="36">
        <f t="shared" si="2"/>
        <v>1.4512539564462128E-3</v>
      </c>
    </row>
    <row r="76" spans="1:6">
      <c r="A76" t="s">
        <v>162</v>
      </c>
      <c r="B76" s="31" t="s">
        <v>163</v>
      </c>
      <c r="C76" s="14">
        <v>42902</v>
      </c>
      <c r="D76" s="14">
        <v>138773</v>
      </c>
      <c r="E76" s="32">
        <v>182087474</v>
      </c>
      <c r="F76" s="33">
        <f t="shared" si="2"/>
        <v>7.6212271471238048E-4</v>
      </c>
    </row>
    <row r="77" spans="1:6" s="20" customFormat="1">
      <c r="A77" s="20" t="s">
        <v>31</v>
      </c>
      <c r="B77" s="37" t="s">
        <v>164</v>
      </c>
      <c r="C77" s="19">
        <v>34369</v>
      </c>
      <c r="D77" s="19">
        <v>198240</v>
      </c>
      <c r="E77" s="38">
        <v>132156787</v>
      </c>
      <c r="F77" s="39">
        <f t="shared" si="2"/>
        <v>1.5000364680476078E-3</v>
      </c>
    </row>
    <row r="78" spans="1:6" s="11" customFormat="1">
      <c r="A78" s="11" t="s">
        <v>22</v>
      </c>
      <c r="B78" s="34" t="s">
        <v>165</v>
      </c>
      <c r="C78" s="10">
        <v>14903</v>
      </c>
      <c r="D78" s="10">
        <v>55000</v>
      </c>
      <c r="E78" s="35">
        <v>60645430</v>
      </c>
      <c r="F78" s="36">
        <f t="shared" si="2"/>
        <v>9.0691087523000493E-4</v>
      </c>
    </row>
    <row r="79" spans="1:6">
      <c r="A79" t="s">
        <v>57</v>
      </c>
      <c r="B79" s="31" t="s">
        <v>166</v>
      </c>
      <c r="C79" s="14">
        <v>72604</v>
      </c>
      <c r="D79" s="14">
        <v>531867</v>
      </c>
      <c r="E79" s="32">
        <v>354251897</v>
      </c>
      <c r="F79" s="33">
        <f t="shared" si="2"/>
        <v>1.5013808098252753E-3</v>
      </c>
    </row>
    <row r="80" spans="1:6">
      <c r="A80" t="s">
        <v>58</v>
      </c>
      <c r="B80" s="31" t="s">
        <v>167</v>
      </c>
      <c r="C80" s="14">
        <v>9758</v>
      </c>
      <c r="D80" s="14">
        <v>33600</v>
      </c>
      <c r="E80" s="32">
        <v>48575066</v>
      </c>
      <c r="F80" s="33">
        <f t="shared" si="2"/>
        <v>6.9171290472358807E-4</v>
      </c>
    </row>
    <row r="81" spans="1:6">
      <c r="A81" t="s">
        <v>58</v>
      </c>
      <c r="B81" s="31" t="s">
        <v>168</v>
      </c>
      <c r="C81" s="14">
        <v>21979</v>
      </c>
      <c r="D81" s="14">
        <v>74086</v>
      </c>
      <c r="E81" s="32">
        <v>100289050</v>
      </c>
      <c r="F81" s="33">
        <f t="shared" si="2"/>
        <v>7.3872471620780136E-4</v>
      </c>
    </row>
    <row r="82" spans="1:6" s="20" customFormat="1">
      <c r="A82" s="20" t="s">
        <v>58</v>
      </c>
      <c r="B82" s="37" t="s">
        <v>169</v>
      </c>
      <c r="C82" s="19">
        <v>38014</v>
      </c>
      <c r="D82" s="19">
        <v>90000</v>
      </c>
      <c r="E82" s="38">
        <v>167437643</v>
      </c>
      <c r="F82" s="39">
        <f t="shared" si="2"/>
        <v>5.3751353869691064E-4</v>
      </c>
    </row>
    <row r="83" spans="1:6" s="11" customFormat="1">
      <c r="A83" s="11" t="s">
        <v>58</v>
      </c>
      <c r="B83" s="34" t="s">
        <v>170</v>
      </c>
      <c r="C83" s="10">
        <v>10294</v>
      </c>
      <c r="D83" s="10">
        <v>30000</v>
      </c>
      <c r="E83" s="35">
        <v>48293420</v>
      </c>
      <c r="F83" s="36">
        <f t="shared" si="2"/>
        <v>6.2120264002839308E-4</v>
      </c>
    </row>
    <row r="84" spans="1:6">
      <c r="A84" t="s">
        <v>32</v>
      </c>
      <c r="B84" s="31" t="s">
        <v>171</v>
      </c>
      <c r="C84" s="14">
        <v>25362</v>
      </c>
      <c r="D84" s="14">
        <v>112549</v>
      </c>
      <c r="E84" s="32">
        <v>122697534</v>
      </c>
      <c r="F84" s="33">
        <f t="shared" si="2"/>
        <v>9.1728819912550161E-4</v>
      </c>
    </row>
    <row r="85" spans="1:6">
      <c r="A85" t="s">
        <v>45</v>
      </c>
      <c r="B85" s="31" t="s">
        <v>172</v>
      </c>
      <c r="C85" s="14">
        <v>49644</v>
      </c>
      <c r="D85" s="14">
        <v>527735</v>
      </c>
      <c r="E85" s="32">
        <v>414992247</v>
      </c>
      <c r="F85" s="33">
        <f t="shared" si="2"/>
        <v>1.2716743597380989E-3</v>
      </c>
    </row>
    <row r="86" spans="1:6" s="11" customFormat="1">
      <c r="A86" s="11" t="s">
        <v>52</v>
      </c>
      <c r="B86" s="34" t="s">
        <v>173</v>
      </c>
      <c r="C86" s="10">
        <v>62977</v>
      </c>
      <c r="D86" s="10">
        <v>411379</v>
      </c>
      <c r="E86" s="35">
        <v>324053945</v>
      </c>
      <c r="F86" s="36">
        <f t="shared" si="2"/>
        <v>1.2694769076179585E-3</v>
      </c>
    </row>
    <row r="87" spans="1:6" s="20" customFormat="1">
      <c r="A87" s="20" t="s">
        <v>33</v>
      </c>
      <c r="B87" s="37" t="s">
        <v>174</v>
      </c>
      <c r="C87" s="19">
        <v>21216</v>
      </c>
      <c r="D87" s="19">
        <v>61761</v>
      </c>
      <c r="E87" s="38">
        <v>100381937</v>
      </c>
      <c r="F87" s="39">
        <f t="shared" si="2"/>
        <v>6.1526009405457084E-4</v>
      </c>
    </row>
    <row r="88" spans="1:6" s="11" customFormat="1">
      <c r="A88" s="11" t="s">
        <v>23</v>
      </c>
      <c r="B88" s="34" t="s">
        <v>175</v>
      </c>
      <c r="C88" s="10">
        <v>13051</v>
      </c>
      <c r="D88" s="10">
        <v>23100</v>
      </c>
      <c r="E88" s="35">
        <v>42970676</v>
      </c>
      <c r="F88" s="36">
        <f t="shared" si="2"/>
        <v>5.3757590408863944E-4</v>
      </c>
    </row>
    <row r="89" spans="1:6">
      <c r="D89" s="41"/>
      <c r="E89" s="29"/>
    </row>
    <row r="90" spans="1:6">
      <c r="C90" s="14"/>
      <c r="E90" s="32"/>
    </row>
    <row r="91" spans="1:6">
      <c r="C91" s="14"/>
      <c r="E91" s="32"/>
    </row>
    <row r="92" spans="1:6">
      <c r="C92" s="14"/>
      <c r="E92" s="32"/>
    </row>
    <row r="93" spans="1:6">
      <c r="C93" s="14"/>
      <c r="E93" s="32"/>
    </row>
    <row r="94" spans="1:6" s="11" customFormat="1">
      <c r="A94" s="11" t="s">
        <v>176</v>
      </c>
      <c r="B94" s="34" t="s">
        <v>177</v>
      </c>
      <c r="C94" s="10">
        <v>189601</v>
      </c>
      <c r="D94" s="10">
        <v>55000</v>
      </c>
      <c r="E94" s="35">
        <v>1503865091</v>
      </c>
      <c r="F94" s="36">
        <f>D94/E94</f>
        <v>3.657242948795864E-5</v>
      </c>
    </row>
    <row r="95" spans="1:6">
      <c r="A95" t="s">
        <v>178</v>
      </c>
      <c r="B95" s="31" t="s">
        <v>175</v>
      </c>
      <c r="C95" s="14">
        <v>13051</v>
      </c>
      <c r="D95" s="14">
        <v>15400</v>
      </c>
      <c r="E95" s="42">
        <v>42970676</v>
      </c>
      <c r="F95" s="33">
        <f>D95/E95</f>
        <v>3.5838393605909296E-4</v>
      </c>
    </row>
    <row r="96" spans="1:6">
      <c r="E96" s="43"/>
    </row>
    <row r="97" spans="1:5">
      <c r="A97" s="44"/>
    </row>
    <row r="98" spans="1:5">
      <c r="A98" t="s">
        <v>179</v>
      </c>
      <c r="E98" s="43"/>
    </row>
    <row r="99" spans="1:5">
      <c r="A99" t="s">
        <v>180</v>
      </c>
      <c r="E99" s="45"/>
    </row>
    <row r="100" spans="1:5">
      <c r="A100" t="s">
        <v>181</v>
      </c>
    </row>
  </sheetData>
  <phoneticPr fontId="0" type="noConversion"/>
  <printOptions gridLines="1"/>
  <pageMargins left="0.75" right="0.75" top="1" bottom="1" header="0.5" footer="0.5"/>
  <pageSetup scale="98" orientation="landscape" horizontalDpi="4294967293" r:id="rId1"/>
  <headerFooter alignWithMargins="0">
    <oddHeader>&amp;C&amp;"Arial,Bold"&amp;14Library Funding at the Local Level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3"/>
  <sheetViews>
    <sheetView topLeftCell="F1" zoomScaleNormal="100" workbookViewId="0">
      <selection activeCell="A6" sqref="A6"/>
    </sheetView>
  </sheetViews>
  <sheetFormatPr defaultRowHeight="12.75"/>
  <cols>
    <col min="1" max="1" width="73.28515625" customWidth="1"/>
    <col min="2" max="2" width="15.140625" bestFit="1" customWidth="1"/>
    <col min="3" max="3" width="17" customWidth="1"/>
    <col min="4" max="4" width="18.42578125" bestFit="1" customWidth="1"/>
    <col min="5" max="5" width="14.42578125" customWidth="1"/>
    <col min="6" max="6" width="15.85546875" customWidth="1"/>
    <col min="7" max="7" width="17.140625" customWidth="1"/>
    <col min="8" max="8" width="15.7109375" customWidth="1"/>
    <col min="9" max="9" width="18.5703125" customWidth="1"/>
    <col min="10" max="10" width="15.85546875" customWidth="1"/>
    <col min="11" max="11" width="20" customWidth="1"/>
    <col min="12" max="12" width="15.85546875" customWidth="1"/>
    <col min="13" max="13" width="21.42578125" customWidth="1"/>
    <col min="14" max="14" width="17.7109375" customWidth="1"/>
    <col min="15" max="15" width="0" hidden="1" customWidth="1"/>
  </cols>
  <sheetData>
    <row r="1" spans="1:15" ht="18">
      <c r="A1" s="1"/>
      <c r="B1" s="2"/>
      <c r="C1" s="2"/>
      <c r="D1" s="2" t="s">
        <v>0</v>
      </c>
      <c r="E1" s="3" t="s">
        <v>1</v>
      </c>
      <c r="F1" s="4" t="s">
        <v>2</v>
      </c>
      <c r="G1" s="2"/>
      <c r="H1" s="5" t="s">
        <v>3</v>
      </c>
      <c r="I1" s="2"/>
      <c r="J1" s="3" t="s">
        <v>4</v>
      </c>
      <c r="K1" s="2"/>
      <c r="L1" s="3" t="s">
        <v>5</v>
      </c>
      <c r="M1" s="2" t="s">
        <v>0</v>
      </c>
      <c r="N1" s="3" t="s">
        <v>0</v>
      </c>
    </row>
    <row r="2" spans="1:15" ht="18">
      <c r="A2" s="6" t="s">
        <v>6</v>
      </c>
      <c r="B2" s="2"/>
      <c r="C2" s="2"/>
      <c r="D2" s="2" t="s">
        <v>1</v>
      </c>
      <c r="E2" s="3" t="s">
        <v>7</v>
      </c>
      <c r="F2" s="4" t="s">
        <v>1</v>
      </c>
      <c r="G2" s="2" t="s">
        <v>3</v>
      </c>
      <c r="H2" s="5" t="s">
        <v>7</v>
      </c>
      <c r="I2" s="2" t="s">
        <v>4</v>
      </c>
      <c r="J2" s="3" t="s">
        <v>7</v>
      </c>
      <c r="K2" s="2" t="s">
        <v>5</v>
      </c>
      <c r="L2" s="3" t="s">
        <v>7</v>
      </c>
      <c r="M2" s="2" t="s">
        <v>8</v>
      </c>
      <c r="N2" s="3" t="s">
        <v>7</v>
      </c>
    </row>
    <row r="3" spans="1:15" ht="18">
      <c r="A3" s="1"/>
      <c r="B3" s="2" t="s">
        <v>9</v>
      </c>
      <c r="C3" s="2" t="s">
        <v>10</v>
      </c>
      <c r="D3" s="2" t="s">
        <v>11</v>
      </c>
      <c r="E3" s="3" t="s">
        <v>12</v>
      </c>
      <c r="F3" s="4" t="s">
        <v>11</v>
      </c>
      <c r="G3" s="2" t="s">
        <v>13</v>
      </c>
      <c r="H3" s="5" t="s">
        <v>12</v>
      </c>
      <c r="I3" s="2" t="s">
        <v>13</v>
      </c>
      <c r="J3" s="3" t="s">
        <v>12</v>
      </c>
      <c r="K3" s="2" t="s">
        <v>14</v>
      </c>
      <c r="L3" s="3" t="s">
        <v>12</v>
      </c>
      <c r="M3" s="2" t="s">
        <v>14</v>
      </c>
      <c r="N3" s="3" t="s">
        <v>12</v>
      </c>
    </row>
    <row r="4" spans="1:15" ht="16.5" customHeight="1">
      <c r="A4" s="6" t="s">
        <v>15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 s="11" customFormat="1" ht="18" customHeight="1">
      <c r="A5" s="7" t="s">
        <v>16</v>
      </c>
      <c r="B5" s="8">
        <v>0</v>
      </c>
      <c r="C5" s="8">
        <v>61112</v>
      </c>
      <c r="D5" s="8">
        <f t="shared" ref="D5:D12" si="0">SUM(B5:C5)</f>
        <v>61112</v>
      </c>
      <c r="E5" s="9">
        <f t="shared" ref="E5:E12" si="1">D5/O5</f>
        <v>7.5530836732171549</v>
      </c>
      <c r="F5" s="8">
        <v>0</v>
      </c>
      <c r="G5" s="8">
        <v>6907</v>
      </c>
      <c r="H5" s="9">
        <f t="shared" ref="H5:H12" si="2">G5/O5</f>
        <v>0.85366456556667902</v>
      </c>
      <c r="I5" s="8">
        <v>36965</v>
      </c>
      <c r="J5" s="9">
        <f t="shared" ref="J5:J12" si="3">I5/O5</f>
        <v>4.5686565319490793</v>
      </c>
      <c r="K5" s="8">
        <v>1312</v>
      </c>
      <c r="L5" s="9">
        <f t="shared" ref="L5:L12" si="4">K5/O5</f>
        <v>0.16215548139908539</v>
      </c>
      <c r="M5" s="8">
        <f t="shared" ref="M5:M12" si="5">D5+G5+I5+K5</f>
        <v>106296</v>
      </c>
      <c r="N5" s="9">
        <f t="shared" ref="N5:N12" si="6">M5/O5</f>
        <v>13.137560252131998</v>
      </c>
      <c r="O5" s="10">
        <v>8091</v>
      </c>
    </row>
    <row r="6" spans="1:15" ht="18" customHeight="1">
      <c r="A6" s="1" t="s">
        <v>17</v>
      </c>
      <c r="B6" s="12">
        <v>1800</v>
      </c>
      <c r="C6" s="12">
        <v>55772</v>
      </c>
      <c r="D6" s="12">
        <f t="shared" si="0"/>
        <v>57572</v>
      </c>
      <c r="E6" s="13">
        <f t="shared" si="1"/>
        <v>5.7762616634895156</v>
      </c>
      <c r="F6" s="12">
        <v>0</v>
      </c>
      <c r="G6" s="12">
        <v>0</v>
      </c>
      <c r="H6" s="13">
        <f t="shared" si="2"/>
        <v>0</v>
      </c>
      <c r="I6" s="12">
        <v>41624</v>
      </c>
      <c r="J6" s="13">
        <f t="shared" si="3"/>
        <v>4.176181398615431</v>
      </c>
      <c r="K6" s="12">
        <v>0</v>
      </c>
      <c r="L6" s="13">
        <f t="shared" si="4"/>
        <v>0</v>
      </c>
      <c r="M6" s="12">
        <f t="shared" si="5"/>
        <v>99196</v>
      </c>
      <c r="N6" s="13">
        <f t="shared" si="6"/>
        <v>9.9524430621049458</v>
      </c>
      <c r="O6" s="14">
        <v>9967</v>
      </c>
    </row>
    <row r="7" spans="1:15" ht="18" customHeight="1">
      <c r="A7" s="1" t="s">
        <v>18</v>
      </c>
      <c r="B7" s="12">
        <v>30500</v>
      </c>
      <c r="C7" s="12">
        <v>45000</v>
      </c>
      <c r="D7" s="12">
        <f t="shared" si="0"/>
        <v>75500</v>
      </c>
      <c r="E7" s="13">
        <f t="shared" si="1"/>
        <v>6.5260610251534272</v>
      </c>
      <c r="F7" s="12">
        <v>10000</v>
      </c>
      <c r="G7" s="12">
        <v>8707</v>
      </c>
      <c r="H7" s="13">
        <f t="shared" si="2"/>
        <v>0.75261474630477998</v>
      </c>
      <c r="I7" s="12">
        <v>37613</v>
      </c>
      <c r="J7" s="13">
        <f t="shared" si="3"/>
        <v>3.2511885210476272</v>
      </c>
      <c r="K7" s="12">
        <v>7339</v>
      </c>
      <c r="L7" s="13">
        <f t="shared" si="4"/>
        <v>0.6343677068026623</v>
      </c>
      <c r="M7" s="12">
        <f t="shared" si="5"/>
        <v>129159</v>
      </c>
      <c r="N7" s="13">
        <f t="shared" si="6"/>
        <v>11.164231999308496</v>
      </c>
      <c r="O7" s="14">
        <v>11569</v>
      </c>
    </row>
    <row r="8" spans="1:15" ht="18" customHeight="1">
      <c r="A8" s="1" t="s">
        <v>19</v>
      </c>
      <c r="B8" s="12">
        <v>17000</v>
      </c>
      <c r="C8" s="12">
        <v>40000</v>
      </c>
      <c r="D8" s="12">
        <f t="shared" si="0"/>
        <v>57000</v>
      </c>
      <c r="E8" s="13">
        <f t="shared" si="1"/>
        <v>5.0829320492241843</v>
      </c>
      <c r="F8" s="12">
        <v>0</v>
      </c>
      <c r="G8" s="12">
        <v>12409</v>
      </c>
      <c r="H8" s="13">
        <f t="shared" si="2"/>
        <v>1.1065632245407526</v>
      </c>
      <c r="I8" s="12">
        <v>41624</v>
      </c>
      <c r="J8" s="13">
        <f t="shared" si="3"/>
        <v>3.7117888353843411</v>
      </c>
      <c r="K8" s="12">
        <v>8171</v>
      </c>
      <c r="L8" s="13">
        <f t="shared" si="4"/>
        <v>0.72864276796861072</v>
      </c>
      <c r="M8" s="12">
        <f t="shared" si="5"/>
        <v>119204</v>
      </c>
      <c r="N8" s="13">
        <f t="shared" si="6"/>
        <v>10.629926877117889</v>
      </c>
      <c r="O8" s="14">
        <v>11214</v>
      </c>
    </row>
    <row r="9" spans="1:15" ht="18" customHeight="1">
      <c r="A9" s="1" t="s">
        <v>20</v>
      </c>
      <c r="B9" s="12">
        <v>0</v>
      </c>
      <c r="C9" s="12">
        <v>33250</v>
      </c>
      <c r="D9" s="12">
        <f t="shared" si="0"/>
        <v>33250</v>
      </c>
      <c r="E9" s="13">
        <f t="shared" si="1"/>
        <v>3.3997955010224947</v>
      </c>
      <c r="F9" s="12">
        <v>5000</v>
      </c>
      <c r="G9" s="12">
        <v>7101</v>
      </c>
      <c r="H9" s="13">
        <f t="shared" si="2"/>
        <v>0.72607361963190187</v>
      </c>
      <c r="I9" s="12">
        <v>32824</v>
      </c>
      <c r="J9" s="13">
        <f t="shared" si="3"/>
        <v>3.3562372188139058</v>
      </c>
      <c r="K9" s="12">
        <v>8423</v>
      </c>
      <c r="L9" s="13">
        <f t="shared" si="4"/>
        <v>0.86124744376278117</v>
      </c>
      <c r="M9" s="12">
        <f t="shared" si="5"/>
        <v>81598</v>
      </c>
      <c r="N9" s="13">
        <f t="shared" si="6"/>
        <v>8.343353783231084</v>
      </c>
      <c r="O9" s="14">
        <v>9780</v>
      </c>
    </row>
    <row r="10" spans="1:15" s="11" customFormat="1" ht="18" customHeight="1">
      <c r="A10" s="7" t="s">
        <v>21</v>
      </c>
      <c r="B10" s="15">
        <v>6467</v>
      </c>
      <c r="C10" s="15">
        <v>51398</v>
      </c>
      <c r="D10" s="15">
        <f t="shared" si="0"/>
        <v>57865</v>
      </c>
      <c r="E10" s="9">
        <f t="shared" si="1"/>
        <v>4.6303112747059298</v>
      </c>
      <c r="F10" s="15">
        <v>0</v>
      </c>
      <c r="G10" s="15">
        <v>11593</v>
      </c>
      <c r="H10" s="9">
        <f t="shared" si="2"/>
        <v>0.92766263903336799</v>
      </c>
      <c r="I10" s="15">
        <v>40069</v>
      </c>
      <c r="J10" s="9">
        <f t="shared" si="3"/>
        <v>3.2062895094822759</v>
      </c>
      <c r="K10" s="15">
        <v>17315</v>
      </c>
      <c r="L10" s="9">
        <f t="shared" si="4"/>
        <v>1.3855325278066737</v>
      </c>
      <c r="M10" s="15">
        <f t="shared" si="5"/>
        <v>126842</v>
      </c>
      <c r="N10" s="9">
        <f t="shared" si="6"/>
        <v>10.149795951028247</v>
      </c>
      <c r="O10" s="10">
        <v>12497</v>
      </c>
    </row>
    <row r="11" spans="1:15" ht="18" customHeight="1">
      <c r="A11" s="1" t="s">
        <v>22</v>
      </c>
      <c r="B11" s="12">
        <v>4800</v>
      </c>
      <c r="C11" s="12">
        <v>55000</v>
      </c>
      <c r="D11" s="12">
        <f t="shared" si="0"/>
        <v>59800</v>
      </c>
      <c r="E11" s="13">
        <f t="shared" si="1"/>
        <v>4.0995406869130049</v>
      </c>
      <c r="F11" s="12">
        <v>2848</v>
      </c>
      <c r="G11" s="12">
        <v>281</v>
      </c>
      <c r="H11" s="13">
        <f t="shared" si="2"/>
        <v>1.9263727976965791E-2</v>
      </c>
      <c r="I11" s="12">
        <v>44535</v>
      </c>
      <c r="J11" s="13">
        <f t="shared" si="3"/>
        <v>3.0530609446767669</v>
      </c>
      <c r="K11" s="12">
        <v>11512</v>
      </c>
      <c r="L11" s="13">
        <f t="shared" si="4"/>
        <v>0.78919585932679781</v>
      </c>
      <c r="M11" s="12">
        <f t="shared" si="5"/>
        <v>116128</v>
      </c>
      <c r="N11" s="13">
        <f t="shared" si="6"/>
        <v>7.9610612188935352</v>
      </c>
      <c r="O11" s="14">
        <v>14587</v>
      </c>
    </row>
    <row r="12" spans="1:15" ht="18" customHeight="1">
      <c r="A12" s="1" t="s">
        <v>23</v>
      </c>
      <c r="B12" s="12">
        <v>2300</v>
      </c>
      <c r="C12" s="12">
        <v>23100</v>
      </c>
      <c r="D12" s="12">
        <f t="shared" si="0"/>
        <v>25400</v>
      </c>
      <c r="E12" s="13">
        <f t="shared" si="1"/>
        <v>2.0115625247485549</v>
      </c>
      <c r="F12" s="12">
        <v>0</v>
      </c>
      <c r="G12" s="12">
        <v>5674</v>
      </c>
      <c r="H12" s="13">
        <f t="shared" si="2"/>
        <v>0.4493545576938307</v>
      </c>
      <c r="I12" s="12">
        <v>40995</v>
      </c>
      <c r="J12" s="13">
        <f t="shared" si="3"/>
        <v>3.2466143977191733</v>
      </c>
      <c r="K12" s="12">
        <v>4782</v>
      </c>
      <c r="L12" s="13">
        <f t="shared" si="4"/>
        <v>0.37871228320266098</v>
      </c>
      <c r="M12" s="12">
        <f t="shared" si="5"/>
        <v>76851</v>
      </c>
      <c r="N12" s="13">
        <f t="shared" si="6"/>
        <v>6.0862437633642195</v>
      </c>
      <c r="O12" s="14">
        <v>12627</v>
      </c>
    </row>
    <row r="13" spans="1:15" s="20" customFormat="1" ht="18">
      <c r="A13" s="16"/>
      <c r="B13" s="17"/>
      <c r="C13" s="17"/>
      <c r="D13" s="17"/>
      <c r="E13" s="18"/>
      <c r="F13" s="17"/>
      <c r="G13" s="17"/>
      <c r="H13" s="18"/>
      <c r="I13" s="17"/>
      <c r="J13" s="18"/>
      <c r="K13" s="17"/>
      <c r="L13" s="18"/>
      <c r="M13" s="17"/>
      <c r="N13" s="18"/>
      <c r="O13" s="19"/>
    </row>
    <row r="14" spans="1:15" ht="18">
      <c r="A14" s="6" t="s">
        <v>24</v>
      </c>
      <c r="B14" s="12"/>
      <c r="C14" s="12"/>
      <c r="D14" s="12"/>
      <c r="E14" s="13"/>
      <c r="F14" s="12"/>
      <c r="G14" s="12"/>
      <c r="H14" s="13"/>
      <c r="I14" s="12"/>
      <c r="J14" s="13"/>
      <c r="K14" s="12"/>
      <c r="L14" s="13"/>
      <c r="M14" s="12"/>
      <c r="N14" s="13"/>
      <c r="O14" s="14"/>
    </row>
    <row r="15" spans="1:15" s="11" customFormat="1" ht="18" customHeight="1">
      <c r="A15" s="7" t="s">
        <v>25</v>
      </c>
      <c r="B15" s="15">
        <v>197977</v>
      </c>
      <c r="C15" s="15">
        <v>190500</v>
      </c>
      <c r="D15" s="15">
        <f t="shared" ref="D15:D23" si="7">SUM(B15:C15)</f>
        <v>388477</v>
      </c>
      <c r="E15" s="9">
        <f t="shared" ref="E15:E23" si="8">D15/O15</f>
        <v>12.493632212002316</v>
      </c>
      <c r="F15" s="15">
        <v>0</v>
      </c>
      <c r="G15" s="15">
        <v>12576</v>
      </c>
      <c r="H15" s="9">
        <f t="shared" ref="H15:H23" si="9">G15/O15</f>
        <v>0.40445101948929052</v>
      </c>
      <c r="I15" s="15">
        <v>80051</v>
      </c>
      <c r="J15" s="9">
        <f t="shared" ref="J15:J23" si="10">I15/O15</f>
        <v>2.5744838232456422</v>
      </c>
      <c r="K15" s="15">
        <v>45292</v>
      </c>
      <c r="L15" s="9">
        <f t="shared" ref="L15:L23" si="11">K15/O15</f>
        <v>1.4566154241975944</v>
      </c>
      <c r="M15" s="15">
        <f t="shared" ref="M15:M23" si="12">D15+G15+I15+K15</f>
        <v>526396</v>
      </c>
      <c r="N15" s="9">
        <f t="shared" ref="N15:N23" si="13">M15/O15</f>
        <v>16.929182478934841</v>
      </c>
      <c r="O15" s="10">
        <v>31094</v>
      </c>
    </row>
    <row r="16" spans="1:15" ht="18" customHeight="1">
      <c r="A16" s="1" t="s">
        <v>26</v>
      </c>
      <c r="B16" s="12">
        <v>108516</v>
      </c>
      <c r="C16" s="12">
        <v>85000</v>
      </c>
      <c r="D16" s="12">
        <f t="shared" si="7"/>
        <v>193516</v>
      </c>
      <c r="E16" s="13">
        <f t="shared" si="8"/>
        <v>8.6198663697104685</v>
      </c>
      <c r="F16" s="12">
        <v>0</v>
      </c>
      <c r="G16" s="12">
        <v>8627</v>
      </c>
      <c r="H16" s="13">
        <f t="shared" si="9"/>
        <v>0.38427616926503338</v>
      </c>
      <c r="I16" s="12">
        <v>54270</v>
      </c>
      <c r="J16" s="13">
        <f t="shared" si="10"/>
        <v>2.417371937639198</v>
      </c>
      <c r="K16" s="12">
        <v>22976</v>
      </c>
      <c r="L16" s="13">
        <f t="shared" si="11"/>
        <v>1.0234298440979956</v>
      </c>
      <c r="M16" s="12">
        <f t="shared" si="12"/>
        <v>279389</v>
      </c>
      <c r="N16" s="13">
        <f t="shared" si="13"/>
        <v>12.444944320712695</v>
      </c>
      <c r="O16" s="14">
        <v>22450</v>
      </c>
    </row>
    <row r="17" spans="1:15" ht="18" customHeight="1">
      <c r="A17" s="1" t="s">
        <v>27</v>
      </c>
      <c r="B17" s="12">
        <v>33050</v>
      </c>
      <c r="C17" s="12">
        <v>104134</v>
      </c>
      <c r="D17" s="12">
        <f t="shared" si="7"/>
        <v>137184</v>
      </c>
      <c r="E17" s="13">
        <f t="shared" si="8"/>
        <v>4.2566712175747794</v>
      </c>
      <c r="F17" s="12">
        <v>0</v>
      </c>
      <c r="G17" s="12">
        <v>13164</v>
      </c>
      <c r="H17" s="13">
        <f t="shared" si="9"/>
        <v>0.40846468909023209</v>
      </c>
      <c r="I17" s="12">
        <v>95334</v>
      </c>
      <c r="J17" s="13">
        <f t="shared" si="10"/>
        <v>2.9581109594141739</v>
      </c>
      <c r="K17" s="12">
        <v>18730</v>
      </c>
      <c r="L17" s="13">
        <f t="shared" si="11"/>
        <v>0.58117165197964504</v>
      </c>
      <c r="M17" s="12">
        <f t="shared" si="12"/>
        <v>264412</v>
      </c>
      <c r="N17" s="13">
        <f t="shared" si="13"/>
        <v>8.20441851805883</v>
      </c>
      <c r="O17" s="14">
        <v>32228</v>
      </c>
    </row>
    <row r="18" spans="1:15" ht="18" customHeight="1">
      <c r="A18" s="1" t="s">
        <v>28</v>
      </c>
      <c r="B18" s="12">
        <v>10000</v>
      </c>
      <c r="C18" s="12">
        <v>120000</v>
      </c>
      <c r="D18" s="12">
        <f t="shared" si="7"/>
        <v>130000</v>
      </c>
      <c r="E18" s="13">
        <f t="shared" si="8"/>
        <v>4.0219039074343348</v>
      </c>
      <c r="F18" s="12">
        <v>2861</v>
      </c>
      <c r="G18" s="12">
        <v>14277</v>
      </c>
      <c r="H18" s="13">
        <f t="shared" si="9"/>
        <v>0.44169786220338458</v>
      </c>
      <c r="I18" s="12">
        <v>71998</v>
      </c>
      <c r="J18" s="13">
        <f t="shared" si="10"/>
        <v>2.2274541348265942</v>
      </c>
      <c r="K18" s="12">
        <v>16077</v>
      </c>
      <c r="L18" s="13">
        <f t="shared" si="11"/>
        <v>0.49738576246016769</v>
      </c>
      <c r="M18" s="12">
        <f t="shared" si="12"/>
        <v>232352</v>
      </c>
      <c r="N18" s="13">
        <f t="shared" si="13"/>
        <v>7.1884416669244811</v>
      </c>
      <c r="O18" s="14">
        <v>32323</v>
      </c>
    </row>
    <row r="19" spans="1:15" ht="18" customHeight="1">
      <c r="A19" s="1" t="s">
        <v>29</v>
      </c>
      <c r="B19" s="12">
        <v>37231</v>
      </c>
      <c r="C19" s="12">
        <v>127547</v>
      </c>
      <c r="D19" s="12">
        <f t="shared" si="7"/>
        <v>164778</v>
      </c>
      <c r="E19" s="13">
        <f t="shared" si="8"/>
        <v>5.9617931184196244</v>
      </c>
      <c r="F19" s="12">
        <v>0</v>
      </c>
      <c r="G19" s="12">
        <v>9038</v>
      </c>
      <c r="H19" s="13">
        <f t="shared" si="9"/>
        <v>0.3270017004956764</v>
      </c>
      <c r="I19" s="12">
        <v>67299</v>
      </c>
      <c r="J19" s="13">
        <f t="shared" si="10"/>
        <v>2.4349289048084231</v>
      </c>
      <c r="K19" s="12">
        <v>25006</v>
      </c>
      <c r="L19" s="13">
        <f t="shared" si="11"/>
        <v>0.90473606136256735</v>
      </c>
      <c r="M19" s="12">
        <f t="shared" si="12"/>
        <v>266121</v>
      </c>
      <c r="N19" s="13">
        <f t="shared" si="13"/>
        <v>9.6284597850862905</v>
      </c>
      <c r="O19" s="14">
        <v>27639</v>
      </c>
    </row>
    <row r="20" spans="1:15" s="11" customFormat="1" ht="18" customHeight="1">
      <c r="A20" s="7" t="s">
        <v>30</v>
      </c>
      <c r="B20" s="15">
        <v>53265</v>
      </c>
      <c r="C20" s="15">
        <v>210635</v>
      </c>
      <c r="D20" s="15">
        <f t="shared" si="7"/>
        <v>263900</v>
      </c>
      <c r="E20" s="9">
        <f t="shared" si="8"/>
        <v>7.9045108728209428</v>
      </c>
      <c r="F20" s="15">
        <v>0</v>
      </c>
      <c r="G20" s="15">
        <v>17038</v>
      </c>
      <c r="H20" s="9">
        <f t="shared" si="9"/>
        <v>0.51033367279698072</v>
      </c>
      <c r="I20" s="15">
        <v>117755</v>
      </c>
      <c r="J20" s="9">
        <f t="shared" si="10"/>
        <v>3.5270772179955672</v>
      </c>
      <c r="K20" s="15">
        <v>52409</v>
      </c>
      <c r="L20" s="9">
        <f t="shared" si="11"/>
        <v>1.5697897322230876</v>
      </c>
      <c r="M20" s="15">
        <f t="shared" si="12"/>
        <v>451102</v>
      </c>
      <c r="N20" s="9">
        <f t="shared" si="13"/>
        <v>13.511711495836579</v>
      </c>
      <c r="O20" s="10">
        <v>33386</v>
      </c>
    </row>
    <row r="21" spans="1:15" ht="18" customHeight="1">
      <c r="A21" s="1" t="s">
        <v>31</v>
      </c>
      <c r="B21" s="12">
        <v>99448</v>
      </c>
      <c r="C21" s="12">
        <v>198240</v>
      </c>
      <c r="D21" s="12">
        <f t="shared" si="7"/>
        <v>297688</v>
      </c>
      <c r="E21" s="13">
        <f t="shared" si="8"/>
        <v>8.9511381062633433</v>
      </c>
      <c r="F21" s="12">
        <v>9215</v>
      </c>
      <c r="G21" s="12">
        <v>15756</v>
      </c>
      <c r="H21" s="13">
        <f t="shared" si="9"/>
        <v>0.47376492167062573</v>
      </c>
      <c r="I21" s="12">
        <v>105680</v>
      </c>
      <c r="J21" s="13">
        <f t="shared" si="10"/>
        <v>3.1776768800553268</v>
      </c>
      <c r="K21" s="12">
        <v>20614</v>
      </c>
      <c r="L21" s="13">
        <f t="shared" si="11"/>
        <v>0.61983943229996696</v>
      </c>
      <c r="M21" s="12">
        <f t="shared" si="12"/>
        <v>439738</v>
      </c>
      <c r="N21" s="13">
        <f t="shared" si="13"/>
        <v>13.222419340289262</v>
      </c>
      <c r="O21" s="14">
        <v>33257</v>
      </c>
    </row>
    <row r="22" spans="1:15" ht="18" customHeight="1">
      <c r="A22" s="1" t="s">
        <v>32</v>
      </c>
      <c r="B22" s="12">
        <v>15000</v>
      </c>
      <c r="C22" s="12">
        <v>112549</v>
      </c>
      <c r="D22" s="12">
        <f t="shared" si="7"/>
        <v>127549</v>
      </c>
      <c r="E22" s="13">
        <f t="shared" si="8"/>
        <v>5.2878819286099246</v>
      </c>
      <c r="F22" s="12">
        <v>0</v>
      </c>
      <c r="G22" s="12">
        <v>8620</v>
      </c>
      <c r="H22" s="13">
        <f t="shared" si="9"/>
        <v>0.35736495170183658</v>
      </c>
      <c r="I22" s="12">
        <v>47257</v>
      </c>
      <c r="J22" s="13">
        <f t="shared" si="10"/>
        <v>1.9591642137556486</v>
      </c>
      <c r="K22" s="12">
        <v>18356</v>
      </c>
      <c r="L22" s="13">
        <f t="shared" si="11"/>
        <v>0.76099664193026828</v>
      </c>
      <c r="M22" s="12">
        <f t="shared" si="12"/>
        <v>201782</v>
      </c>
      <c r="N22" s="13">
        <f t="shared" si="13"/>
        <v>8.3654077359976782</v>
      </c>
      <c r="O22" s="14">
        <v>24121</v>
      </c>
    </row>
    <row r="23" spans="1:15" ht="18" customHeight="1">
      <c r="A23" s="1" t="s">
        <v>33</v>
      </c>
      <c r="B23" s="12">
        <v>54600</v>
      </c>
      <c r="C23" s="12">
        <v>61761</v>
      </c>
      <c r="D23" s="12">
        <f t="shared" si="7"/>
        <v>116361</v>
      </c>
      <c r="E23" s="13">
        <f t="shared" si="8"/>
        <v>5.638464893153075</v>
      </c>
      <c r="F23" s="12">
        <v>0</v>
      </c>
      <c r="G23" s="12">
        <v>8616</v>
      </c>
      <c r="H23" s="13">
        <f t="shared" si="9"/>
        <v>0.41750254397441489</v>
      </c>
      <c r="I23" s="12">
        <v>55707</v>
      </c>
      <c r="J23" s="13">
        <f t="shared" si="10"/>
        <v>2.6993749091437711</v>
      </c>
      <c r="K23" s="12">
        <v>7208</v>
      </c>
      <c r="L23" s="13">
        <f t="shared" si="11"/>
        <v>0.34927557299995154</v>
      </c>
      <c r="M23" s="12">
        <f t="shared" si="12"/>
        <v>187892</v>
      </c>
      <c r="N23" s="13">
        <f t="shared" si="13"/>
        <v>9.1046179192712113</v>
      </c>
      <c r="O23" s="14">
        <v>20637</v>
      </c>
    </row>
    <row r="24" spans="1:15" s="20" customFormat="1" ht="18">
      <c r="A24" s="16"/>
      <c r="B24" s="17"/>
      <c r="C24" s="17"/>
      <c r="D24" s="17"/>
      <c r="E24" s="18"/>
      <c r="F24" s="17"/>
      <c r="G24" s="17"/>
      <c r="H24" s="18"/>
      <c r="I24" s="17"/>
      <c r="J24" s="18"/>
      <c r="K24" s="17"/>
      <c r="L24" s="18"/>
      <c r="M24" s="17"/>
      <c r="N24" s="18"/>
      <c r="O24" s="19"/>
    </row>
    <row r="25" spans="1:15" s="11" customFormat="1" ht="18">
      <c r="A25" s="21" t="s">
        <v>34</v>
      </c>
      <c r="B25" s="15"/>
      <c r="C25" s="15"/>
      <c r="D25" s="15"/>
      <c r="E25" s="9"/>
      <c r="F25" s="15"/>
      <c r="G25" s="15"/>
      <c r="H25" s="9"/>
      <c r="I25" s="15"/>
      <c r="J25" s="9"/>
      <c r="K25" s="15"/>
      <c r="L25" s="9"/>
      <c r="M25" s="15"/>
      <c r="N25" s="9"/>
      <c r="O25" s="10"/>
    </row>
    <row r="26" spans="1:15" ht="18" customHeight="1">
      <c r="A26" s="1" t="s">
        <v>35</v>
      </c>
      <c r="B26" s="12">
        <v>178800</v>
      </c>
      <c r="C26" s="12">
        <v>280000</v>
      </c>
      <c r="D26" s="12">
        <f t="shared" ref="D26:D36" si="14">SUM(B26:C26)</f>
        <v>458800</v>
      </c>
      <c r="E26" s="13">
        <f t="shared" ref="E26:E36" si="15">D26/O26</f>
        <v>11.520112489328579</v>
      </c>
      <c r="F26" s="12">
        <v>10347</v>
      </c>
      <c r="G26" s="12">
        <v>10420</v>
      </c>
      <c r="H26" s="13">
        <f t="shared" ref="H26:H36" si="16">G26/O26</f>
        <v>0.26163812584743634</v>
      </c>
      <c r="I26" s="12">
        <v>104152</v>
      </c>
      <c r="J26" s="13">
        <f t="shared" ref="J26:J36" si="17">I26/O26</f>
        <v>2.6151760156681565</v>
      </c>
      <c r="K26" s="12">
        <v>115577</v>
      </c>
      <c r="L26" s="13">
        <f t="shared" ref="L26:L36" si="18">K26/O26</f>
        <v>2.9020489127705518</v>
      </c>
      <c r="M26" s="12">
        <f t="shared" ref="M26:M36" si="19">D26+G26+I26+K26</f>
        <v>688949</v>
      </c>
      <c r="N26" s="13">
        <f t="shared" ref="N26:N36" si="20">M26/O26</f>
        <v>17.298975543614723</v>
      </c>
      <c r="O26" s="14">
        <v>39826</v>
      </c>
    </row>
    <row r="27" spans="1:15" ht="18" customHeight="1">
      <c r="A27" s="1" t="s">
        <v>36</v>
      </c>
      <c r="B27" s="12">
        <v>74434</v>
      </c>
      <c r="C27" s="12">
        <v>131525</v>
      </c>
      <c r="D27" s="12">
        <f t="shared" si="14"/>
        <v>205959</v>
      </c>
      <c r="E27" s="13">
        <f t="shared" si="15"/>
        <v>5.525095903640314</v>
      </c>
      <c r="F27" s="12">
        <v>10574</v>
      </c>
      <c r="G27" s="12">
        <v>13764</v>
      </c>
      <c r="H27" s="13">
        <f t="shared" si="16"/>
        <v>0.36923572175872521</v>
      </c>
      <c r="I27" s="12">
        <v>104350</v>
      </c>
      <c r="J27" s="13">
        <f t="shared" si="17"/>
        <v>2.7993132494567696</v>
      </c>
      <c r="K27" s="12">
        <v>26434</v>
      </c>
      <c r="L27" s="13">
        <f t="shared" si="18"/>
        <v>0.70912358827158839</v>
      </c>
      <c r="M27" s="12">
        <f t="shared" si="19"/>
        <v>350507</v>
      </c>
      <c r="N27" s="13">
        <f t="shared" si="20"/>
        <v>9.4027684631273978</v>
      </c>
      <c r="O27" s="14">
        <v>37277</v>
      </c>
    </row>
    <row r="28" spans="1:15" ht="18" customHeight="1">
      <c r="A28" s="1" t="s">
        <v>37</v>
      </c>
      <c r="B28" s="12">
        <v>94547</v>
      </c>
      <c r="C28" s="12">
        <v>143794</v>
      </c>
      <c r="D28" s="12">
        <f t="shared" si="14"/>
        <v>238341</v>
      </c>
      <c r="E28" s="13">
        <f t="shared" si="15"/>
        <v>6.5200656544932292</v>
      </c>
      <c r="F28" s="12">
        <v>0</v>
      </c>
      <c r="G28" s="12">
        <v>23923</v>
      </c>
      <c r="H28" s="13">
        <f t="shared" si="16"/>
        <v>0.65443851730269453</v>
      </c>
      <c r="I28" s="12">
        <v>119354</v>
      </c>
      <c r="J28" s="13">
        <f t="shared" si="17"/>
        <v>3.2650526603747778</v>
      </c>
      <c r="K28" s="12">
        <v>13779</v>
      </c>
      <c r="L28" s="13">
        <f t="shared" si="18"/>
        <v>0.37693885925318016</v>
      </c>
      <c r="M28" s="12">
        <f t="shared" si="19"/>
        <v>395397</v>
      </c>
      <c r="N28" s="13">
        <f t="shared" si="20"/>
        <v>10.816495691423881</v>
      </c>
      <c r="O28" s="14">
        <v>36555</v>
      </c>
    </row>
    <row r="29" spans="1:15" ht="18" customHeight="1">
      <c r="A29" s="1" t="s">
        <v>38</v>
      </c>
      <c r="B29" s="12">
        <v>169585</v>
      </c>
      <c r="C29" s="12">
        <v>166000</v>
      </c>
      <c r="D29" s="12">
        <f t="shared" si="14"/>
        <v>335585</v>
      </c>
      <c r="E29" s="13">
        <f t="shared" si="15"/>
        <v>9.1151944806605822</v>
      </c>
      <c r="F29" s="12">
        <v>20790</v>
      </c>
      <c r="G29" s="12">
        <v>10053</v>
      </c>
      <c r="H29" s="13">
        <f t="shared" si="16"/>
        <v>0.27306062581486312</v>
      </c>
      <c r="I29" s="12">
        <v>92115</v>
      </c>
      <c r="J29" s="13">
        <f t="shared" si="17"/>
        <v>2.5020371577574969</v>
      </c>
      <c r="K29" s="12">
        <v>19900</v>
      </c>
      <c r="L29" s="13">
        <f t="shared" si="18"/>
        <v>0.54052585832246847</v>
      </c>
      <c r="M29" s="12">
        <f t="shared" si="19"/>
        <v>457653</v>
      </c>
      <c r="N29" s="13">
        <f t="shared" si="20"/>
        <v>12.430818122555412</v>
      </c>
      <c r="O29" s="14">
        <v>36816</v>
      </c>
    </row>
    <row r="30" spans="1:15" s="11" customFormat="1" ht="18" customHeight="1">
      <c r="A30" s="7" t="s">
        <v>39</v>
      </c>
      <c r="B30" s="15">
        <v>240516</v>
      </c>
      <c r="C30" s="15">
        <v>705185</v>
      </c>
      <c r="D30" s="15">
        <f t="shared" si="14"/>
        <v>945701</v>
      </c>
      <c r="E30" s="9">
        <f t="shared" si="15"/>
        <v>22.778096247410762</v>
      </c>
      <c r="F30" s="15">
        <v>0</v>
      </c>
      <c r="G30" s="15">
        <v>30719</v>
      </c>
      <c r="H30" s="9">
        <f t="shared" si="16"/>
        <v>0.73989594874512254</v>
      </c>
      <c r="I30" s="15">
        <v>149097</v>
      </c>
      <c r="J30" s="9">
        <f t="shared" si="17"/>
        <v>3.5911411917722433</v>
      </c>
      <c r="K30" s="15">
        <v>78397</v>
      </c>
      <c r="L30" s="9">
        <f t="shared" si="18"/>
        <v>1.8882653306999373</v>
      </c>
      <c r="M30" s="15">
        <f t="shared" si="19"/>
        <v>1203914</v>
      </c>
      <c r="N30" s="9">
        <f t="shared" si="20"/>
        <v>28.997398718628066</v>
      </c>
      <c r="O30" s="10">
        <v>41518</v>
      </c>
    </row>
    <row r="31" spans="1:15" ht="18" customHeight="1">
      <c r="A31" s="1" t="s">
        <v>40</v>
      </c>
      <c r="B31" s="12">
        <v>255000</v>
      </c>
      <c r="C31" s="12">
        <v>61736</v>
      </c>
      <c r="D31" s="12">
        <f t="shared" si="14"/>
        <v>316736</v>
      </c>
      <c r="E31" s="13">
        <f t="shared" si="15"/>
        <v>7.4178786388440008</v>
      </c>
      <c r="F31" s="12">
        <v>0</v>
      </c>
      <c r="G31" s="12">
        <v>0</v>
      </c>
      <c r="H31" s="13">
        <f t="shared" si="16"/>
        <v>0</v>
      </c>
      <c r="I31" s="12">
        <v>125615</v>
      </c>
      <c r="J31" s="13">
        <f t="shared" si="17"/>
        <v>2.9418721749923886</v>
      </c>
      <c r="K31" s="12">
        <v>104344</v>
      </c>
      <c r="L31" s="13">
        <f t="shared" si="18"/>
        <v>2.4437106255415819</v>
      </c>
      <c r="M31" s="12">
        <f t="shared" si="19"/>
        <v>546695</v>
      </c>
      <c r="N31" s="13">
        <f t="shared" si="20"/>
        <v>12.803461439377971</v>
      </c>
      <c r="O31" s="14">
        <v>42699</v>
      </c>
    </row>
    <row r="32" spans="1:15" ht="18" customHeight="1">
      <c r="A32" s="1" t="s">
        <v>41</v>
      </c>
      <c r="B32" s="12">
        <v>0</v>
      </c>
      <c r="C32" s="12">
        <v>189295</v>
      </c>
      <c r="D32" s="12">
        <f t="shared" si="14"/>
        <v>189295</v>
      </c>
      <c r="E32" s="13">
        <f t="shared" si="15"/>
        <v>4.9648543027251026</v>
      </c>
      <c r="F32" s="12">
        <v>75444</v>
      </c>
      <c r="G32" s="12">
        <v>14115</v>
      </c>
      <c r="H32" s="13">
        <f t="shared" si="16"/>
        <v>0.37021008733968053</v>
      </c>
      <c r="I32" s="12">
        <v>84881</v>
      </c>
      <c r="J32" s="13">
        <f t="shared" si="17"/>
        <v>2.2262700973063709</v>
      </c>
      <c r="K32" s="12">
        <v>11433</v>
      </c>
      <c r="L32" s="13">
        <f t="shared" si="18"/>
        <v>0.29986623652529704</v>
      </c>
      <c r="M32" s="12">
        <f t="shared" si="19"/>
        <v>299724</v>
      </c>
      <c r="N32" s="13">
        <f t="shared" si="20"/>
        <v>7.8612007238964514</v>
      </c>
      <c r="O32" s="14">
        <v>38127</v>
      </c>
    </row>
    <row r="33" spans="1:15" ht="18" customHeight="1">
      <c r="A33" s="1" t="s">
        <v>42</v>
      </c>
      <c r="B33" s="12">
        <v>114580</v>
      </c>
      <c r="C33" s="12">
        <v>210000</v>
      </c>
      <c r="D33" s="12">
        <f t="shared" si="14"/>
        <v>324580</v>
      </c>
      <c r="E33" s="13">
        <f t="shared" si="15"/>
        <v>6.7664533344451625</v>
      </c>
      <c r="F33" s="12">
        <v>6061</v>
      </c>
      <c r="G33" s="12">
        <v>12345</v>
      </c>
      <c r="H33" s="13">
        <f t="shared" si="16"/>
        <v>0.25735370760282683</v>
      </c>
      <c r="I33" s="12">
        <v>115127</v>
      </c>
      <c r="J33" s="13">
        <f t="shared" si="17"/>
        <v>2.4000291855156455</v>
      </c>
      <c r="K33" s="12">
        <v>37955</v>
      </c>
      <c r="L33" s="13">
        <f t="shared" si="18"/>
        <v>0.79124017594696572</v>
      </c>
      <c r="M33" s="12">
        <f t="shared" si="19"/>
        <v>490007</v>
      </c>
      <c r="N33" s="13">
        <f t="shared" si="20"/>
        <v>10.215076403510601</v>
      </c>
      <c r="O33" s="14">
        <v>47969</v>
      </c>
    </row>
    <row r="34" spans="1:15" ht="18" customHeight="1">
      <c r="A34" s="1" t="s">
        <v>43</v>
      </c>
      <c r="B34" s="12">
        <v>37497</v>
      </c>
      <c r="C34" s="12">
        <v>230258</v>
      </c>
      <c r="D34" s="12">
        <f t="shared" si="14"/>
        <v>267755</v>
      </c>
      <c r="E34" s="13">
        <f t="shared" si="15"/>
        <v>6.6427260097251164</v>
      </c>
      <c r="F34" s="12">
        <v>0</v>
      </c>
      <c r="G34" s="12">
        <v>19058</v>
      </c>
      <c r="H34" s="13">
        <f t="shared" si="16"/>
        <v>0.47280936786742084</v>
      </c>
      <c r="I34" s="12">
        <v>111282</v>
      </c>
      <c r="J34" s="13">
        <f t="shared" si="17"/>
        <v>2.7607919023518903</v>
      </c>
      <c r="K34" s="12">
        <v>19814</v>
      </c>
      <c r="L34" s="13">
        <f t="shared" si="18"/>
        <v>0.49156494988587873</v>
      </c>
      <c r="M34" s="12">
        <f t="shared" si="19"/>
        <v>417909</v>
      </c>
      <c r="N34" s="13">
        <f t="shared" si="20"/>
        <v>10.367892229830307</v>
      </c>
      <c r="O34" s="14">
        <v>40308</v>
      </c>
    </row>
    <row r="35" spans="1:15" s="11" customFormat="1" ht="18" customHeight="1">
      <c r="A35" s="7" t="s">
        <v>44</v>
      </c>
      <c r="B35" s="15">
        <v>166752</v>
      </c>
      <c r="C35" s="15">
        <v>138773</v>
      </c>
      <c r="D35" s="15">
        <f t="shared" si="14"/>
        <v>305525</v>
      </c>
      <c r="E35" s="9">
        <f t="shared" si="15"/>
        <v>7.6832641770401109</v>
      </c>
      <c r="F35" s="15">
        <v>0</v>
      </c>
      <c r="G35" s="15">
        <v>10478</v>
      </c>
      <c r="H35" s="9">
        <f t="shared" si="16"/>
        <v>0.26349805104991825</v>
      </c>
      <c r="I35" s="15">
        <v>86831</v>
      </c>
      <c r="J35" s="9">
        <f t="shared" si="17"/>
        <v>2.1836036715704767</v>
      </c>
      <c r="K35" s="15">
        <v>57374</v>
      </c>
      <c r="L35" s="9">
        <f t="shared" si="18"/>
        <v>1.4428266063120836</v>
      </c>
      <c r="M35" s="15">
        <f t="shared" si="19"/>
        <v>460208</v>
      </c>
      <c r="N35" s="9">
        <f t="shared" si="20"/>
        <v>11.573192505972589</v>
      </c>
      <c r="O35" s="10">
        <v>39765</v>
      </c>
    </row>
    <row r="36" spans="1:15" ht="18" customHeight="1">
      <c r="A36" s="1" t="s">
        <v>45</v>
      </c>
      <c r="B36" s="12">
        <v>0</v>
      </c>
      <c r="C36" s="12">
        <v>527735</v>
      </c>
      <c r="D36" s="12">
        <f t="shared" si="14"/>
        <v>527735</v>
      </c>
      <c r="E36" s="13">
        <f t="shared" si="15"/>
        <v>10.737669895010987</v>
      </c>
      <c r="F36" s="12">
        <v>20000</v>
      </c>
      <c r="G36" s="12">
        <v>11412</v>
      </c>
      <c r="H36" s="13">
        <f t="shared" si="16"/>
        <v>0.23219663058517132</v>
      </c>
      <c r="I36" s="12">
        <v>113967</v>
      </c>
      <c r="J36" s="13">
        <f t="shared" si="17"/>
        <v>2.3188532595426059</v>
      </c>
      <c r="K36" s="12">
        <v>39976</v>
      </c>
      <c r="L36" s="13">
        <f t="shared" si="18"/>
        <v>0.81337999511679016</v>
      </c>
      <c r="M36" s="12">
        <f t="shared" si="19"/>
        <v>693090</v>
      </c>
      <c r="N36" s="13">
        <f t="shared" si="20"/>
        <v>14.102099780255555</v>
      </c>
      <c r="O36" s="14">
        <v>49148</v>
      </c>
    </row>
    <row r="37" spans="1:15" s="20" customFormat="1" ht="18">
      <c r="A37" s="16"/>
      <c r="B37" s="17"/>
      <c r="C37" s="17"/>
      <c r="D37" s="17"/>
      <c r="E37" s="18"/>
      <c r="F37" s="17"/>
      <c r="G37" s="17"/>
      <c r="H37" s="18"/>
      <c r="I37" s="17"/>
      <c r="J37" s="18"/>
      <c r="K37" s="17"/>
      <c r="L37" s="18"/>
      <c r="M37" s="17"/>
      <c r="N37" s="18"/>
      <c r="O37" s="19"/>
    </row>
    <row r="38" spans="1:15" ht="18">
      <c r="A38" s="6" t="s">
        <v>46</v>
      </c>
      <c r="B38" s="12"/>
      <c r="C38" s="12"/>
      <c r="D38" s="12"/>
      <c r="E38" s="13"/>
      <c r="F38" s="12"/>
      <c r="G38" s="12"/>
      <c r="H38" s="13"/>
      <c r="I38" s="12"/>
      <c r="J38" s="13"/>
      <c r="K38" s="12"/>
      <c r="L38" s="13"/>
      <c r="M38" s="12"/>
      <c r="N38" s="13"/>
      <c r="O38" s="14"/>
    </row>
    <row r="39" spans="1:15" ht="18" customHeight="1">
      <c r="A39" s="1" t="s">
        <v>47</v>
      </c>
      <c r="B39" s="12">
        <v>201089</v>
      </c>
      <c r="C39" s="12">
        <v>278760</v>
      </c>
      <c r="D39" s="12">
        <f t="shared" ref="D39:D44" si="21">SUM(B39:C39)</f>
        <v>479849</v>
      </c>
      <c r="E39" s="13">
        <f t="shared" ref="E39:E44" si="22">D39/O39</f>
        <v>7.9278503808217824</v>
      </c>
      <c r="F39" s="12">
        <v>900</v>
      </c>
      <c r="G39" s="12">
        <v>12854</v>
      </c>
      <c r="H39" s="13">
        <f t="shared" ref="H39:H44" si="23">G39/O39</f>
        <v>0.21236803410048408</v>
      </c>
      <c r="I39" s="12">
        <v>141265</v>
      </c>
      <c r="J39" s="13">
        <f t="shared" ref="J39:J44" si="24">I39/O39</f>
        <v>2.3339170948502321</v>
      </c>
      <c r="K39" s="12">
        <v>56257</v>
      </c>
      <c r="L39" s="13">
        <f t="shared" ref="L39:L44" si="25">K39/O39</f>
        <v>0.92945297140119287</v>
      </c>
      <c r="M39" s="12">
        <f t="shared" ref="M39:M44" si="26">D39+G39+I39+K39</f>
        <v>690225</v>
      </c>
      <c r="N39" s="13">
        <f t="shared" ref="N39:N44" si="27">M39/O39</f>
        <v>11.40358848117369</v>
      </c>
      <c r="O39" s="14">
        <v>60527</v>
      </c>
    </row>
    <row r="40" spans="1:15" s="11" customFormat="1" ht="18" customHeight="1">
      <c r="A40" s="7" t="s">
        <v>48</v>
      </c>
      <c r="B40" s="15">
        <v>100290</v>
      </c>
      <c r="C40" s="15">
        <v>228120</v>
      </c>
      <c r="D40" s="15">
        <f t="shared" si="21"/>
        <v>328410</v>
      </c>
      <c r="E40" s="9">
        <f t="shared" si="22"/>
        <v>5.5950048554440599</v>
      </c>
      <c r="F40" s="15">
        <v>0</v>
      </c>
      <c r="G40" s="15">
        <v>20526</v>
      </c>
      <c r="H40" s="9">
        <f t="shared" si="23"/>
        <v>0.34969419220743819</v>
      </c>
      <c r="I40" s="15">
        <v>152907</v>
      </c>
      <c r="J40" s="9">
        <f t="shared" si="24"/>
        <v>2.6050224031892601</v>
      </c>
      <c r="K40" s="15">
        <v>13722</v>
      </c>
      <c r="L40" s="9">
        <f t="shared" si="25"/>
        <v>0.23377685401298193</v>
      </c>
      <c r="M40" s="15">
        <f t="shared" si="26"/>
        <v>515565</v>
      </c>
      <c r="N40" s="9">
        <f t="shared" si="27"/>
        <v>8.7834983048537403</v>
      </c>
      <c r="O40" s="10">
        <v>58697</v>
      </c>
    </row>
    <row r="41" spans="1:15" ht="18" customHeight="1">
      <c r="A41" s="1" t="s">
        <v>49</v>
      </c>
      <c r="B41" s="12">
        <v>107900</v>
      </c>
      <c r="C41" s="12">
        <v>197000</v>
      </c>
      <c r="D41" s="12">
        <f t="shared" si="21"/>
        <v>304900</v>
      </c>
      <c r="E41" s="13">
        <f t="shared" si="22"/>
        <v>4.8355377930028229</v>
      </c>
      <c r="F41" s="12">
        <v>3000</v>
      </c>
      <c r="G41" s="12">
        <v>17652</v>
      </c>
      <c r="H41" s="13">
        <f t="shared" si="23"/>
        <v>0.27995051860310211</v>
      </c>
      <c r="I41" s="12">
        <v>130462</v>
      </c>
      <c r="J41" s="13">
        <f t="shared" si="24"/>
        <v>2.0690519237478986</v>
      </c>
      <c r="K41" s="12">
        <v>40995</v>
      </c>
      <c r="L41" s="13">
        <f t="shared" si="25"/>
        <v>0.65015700827861833</v>
      </c>
      <c r="M41" s="12">
        <f t="shared" si="26"/>
        <v>494009</v>
      </c>
      <c r="N41" s="13">
        <f t="shared" si="27"/>
        <v>7.8346972436324425</v>
      </c>
      <c r="O41" s="14">
        <v>63054</v>
      </c>
    </row>
    <row r="42" spans="1:15" ht="18" customHeight="1">
      <c r="A42" s="1" t="s">
        <v>50</v>
      </c>
      <c r="B42" s="12">
        <v>94836</v>
      </c>
      <c r="C42" s="12">
        <v>305000</v>
      </c>
      <c r="D42" s="12">
        <f t="shared" si="21"/>
        <v>399836</v>
      </c>
      <c r="E42" s="13">
        <f t="shared" si="22"/>
        <v>7.497253004818961</v>
      </c>
      <c r="F42" s="12">
        <v>0</v>
      </c>
      <c r="G42" s="12">
        <v>20585</v>
      </c>
      <c r="H42" s="13">
        <f t="shared" si="23"/>
        <v>0.38598563687161314</v>
      </c>
      <c r="I42" s="12">
        <v>165634</v>
      </c>
      <c r="J42" s="13">
        <f t="shared" si="24"/>
        <v>3.1057733775852694</v>
      </c>
      <c r="K42" s="12">
        <v>49396</v>
      </c>
      <c r="L42" s="13">
        <f t="shared" si="25"/>
        <v>0.92621552192908441</v>
      </c>
      <c r="M42" s="12">
        <f t="shared" si="26"/>
        <v>635451</v>
      </c>
      <c r="N42" s="13">
        <f t="shared" si="27"/>
        <v>11.915227541204928</v>
      </c>
      <c r="O42" s="14">
        <v>53331</v>
      </c>
    </row>
    <row r="43" spans="1:15" ht="18" customHeight="1">
      <c r="A43" s="1" t="s">
        <v>51</v>
      </c>
      <c r="B43" s="12">
        <v>7945</v>
      </c>
      <c r="C43" s="12">
        <v>221283</v>
      </c>
      <c r="D43" s="12">
        <f t="shared" si="21"/>
        <v>229228</v>
      </c>
      <c r="E43" s="13">
        <f t="shared" si="22"/>
        <v>4.0899975020518857</v>
      </c>
      <c r="F43" s="12">
        <v>0</v>
      </c>
      <c r="G43" s="12">
        <v>22967</v>
      </c>
      <c r="H43" s="13">
        <f t="shared" si="23"/>
        <v>0.40978838810976698</v>
      </c>
      <c r="I43" s="12">
        <v>166522</v>
      </c>
      <c r="J43" s="13">
        <f t="shared" si="24"/>
        <v>2.9711665417692608</v>
      </c>
      <c r="K43" s="12">
        <v>15089</v>
      </c>
      <c r="L43" s="13">
        <f t="shared" si="25"/>
        <v>0.26922527923491418</v>
      </c>
      <c r="M43" s="12">
        <f t="shared" si="26"/>
        <v>433806</v>
      </c>
      <c r="N43" s="13">
        <f t="shared" si="27"/>
        <v>7.7401777111658276</v>
      </c>
      <c r="O43" s="14">
        <v>56046</v>
      </c>
    </row>
    <row r="44" spans="1:15" ht="18" customHeight="1">
      <c r="A44" s="1" t="s">
        <v>52</v>
      </c>
      <c r="B44" s="12">
        <v>264942</v>
      </c>
      <c r="C44" s="12">
        <v>411379</v>
      </c>
      <c r="D44" s="12">
        <f t="shared" si="21"/>
        <v>676321</v>
      </c>
      <c r="E44" s="13">
        <f t="shared" si="22"/>
        <v>10.523939936201664</v>
      </c>
      <c r="F44" s="12">
        <v>0</v>
      </c>
      <c r="G44" s="12">
        <v>13218</v>
      </c>
      <c r="H44" s="13">
        <f t="shared" si="23"/>
        <v>0.20567960787364817</v>
      </c>
      <c r="I44" s="12">
        <v>162878</v>
      </c>
      <c r="J44" s="13">
        <f t="shared" si="24"/>
        <v>2.5344744417645684</v>
      </c>
      <c r="K44" s="12">
        <v>32275</v>
      </c>
      <c r="L44" s="13">
        <f t="shared" si="25"/>
        <v>0.50221738115615033</v>
      </c>
      <c r="M44" s="12">
        <f t="shared" si="26"/>
        <v>884692</v>
      </c>
      <c r="N44" s="13">
        <f t="shared" si="27"/>
        <v>13.766311366996032</v>
      </c>
      <c r="O44" s="14">
        <v>64265</v>
      </c>
    </row>
    <row r="45" spans="1:15" s="20" customFormat="1" ht="18">
      <c r="A45" s="16"/>
      <c r="B45" s="17"/>
      <c r="C45" s="17"/>
      <c r="D45" s="17"/>
      <c r="E45" s="18"/>
      <c r="F45" s="17"/>
      <c r="G45" s="17"/>
      <c r="H45" s="18"/>
      <c r="I45" s="17"/>
      <c r="J45" s="18"/>
      <c r="K45" s="17"/>
      <c r="L45" s="18"/>
      <c r="M45" s="17"/>
      <c r="N45" s="18"/>
      <c r="O45" s="19"/>
    </row>
    <row r="46" spans="1:15" ht="18">
      <c r="A46" s="6" t="s">
        <v>53</v>
      </c>
      <c r="B46" s="12"/>
      <c r="C46" s="12"/>
      <c r="D46" s="12"/>
      <c r="E46" s="13"/>
      <c r="F46" s="12"/>
      <c r="G46" s="12"/>
      <c r="H46" s="13"/>
      <c r="I46" s="12"/>
      <c r="J46" s="13"/>
      <c r="K46" s="12"/>
      <c r="L46" s="13"/>
      <c r="M46" s="12"/>
      <c r="N46" s="13"/>
      <c r="O46" s="14"/>
    </row>
    <row r="47" spans="1:15" ht="18" customHeight="1">
      <c r="A47" s="1" t="s">
        <v>54</v>
      </c>
      <c r="B47" s="12">
        <v>234852</v>
      </c>
      <c r="C47" s="12">
        <v>658344</v>
      </c>
      <c r="D47" s="12">
        <f>SUM(B47:C47)</f>
        <v>893196</v>
      </c>
      <c r="E47" s="13">
        <f>D47/O47</f>
        <v>11.979238754325259</v>
      </c>
      <c r="F47" s="12">
        <v>42062</v>
      </c>
      <c r="G47" s="12">
        <v>13973</v>
      </c>
      <c r="H47" s="13">
        <f>G47/O47</f>
        <v>0.1874010890265819</v>
      </c>
      <c r="I47" s="12">
        <v>181497</v>
      </c>
      <c r="J47" s="13">
        <f>I47/O47</f>
        <v>2.434175585418846</v>
      </c>
      <c r="K47" s="12">
        <v>69626</v>
      </c>
      <c r="L47" s="13">
        <f>K47/O47</f>
        <v>0.93380005901129259</v>
      </c>
      <c r="M47" s="12">
        <f>D47+G47+I47+K47</f>
        <v>1158292</v>
      </c>
      <c r="N47" s="13">
        <f>M47/O47</f>
        <v>15.534615487781981</v>
      </c>
      <c r="O47" s="14">
        <v>74562</v>
      </c>
    </row>
    <row r="48" spans="1:15" ht="18" customHeight="1">
      <c r="A48" s="1" t="s">
        <v>55</v>
      </c>
      <c r="B48" s="12">
        <v>0</v>
      </c>
      <c r="C48" s="12">
        <v>766862</v>
      </c>
      <c r="D48" s="12">
        <f>SUM(B48:C48)</f>
        <v>766862</v>
      </c>
      <c r="E48" s="13">
        <f>D48/O48</f>
        <v>10.09321119271368</v>
      </c>
      <c r="F48" s="12">
        <v>0</v>
      </c>
      <c r="G48" s="12">
        <v>12034</v>
      </c>
      <c r="H48" s="13">
        <f>G48/O48</f>
        <v>0.15838795440785491</v>
      </c>
      <c r="I48" s="12">
        <v>166869</v>
      </c>
      <c r="J48" s="13">
        <f>I48/O48</f>
        <v>2.1962805022506515</v>
      </c>
      <c r="K48" s="12">
        <v>86610</v>
      </c>
      <c r="L48" s="13">
        <f>K48/O48</f>
        <v>1.1399352444128563</v>
      </c>
      <c r="M48" s="12">
        <f>D48+G48+I48+K48</f>
        <v>1032375</v>
      </c>
      <c r="N48" s="13">
        <f>M48/O48</f>
        <v>13.587814893785042</v>
      </c>
      <c r="O48" s="14">
        <v>75978</v>
      </c>
    </row>
    <row r="49" spans="1:15" ht="18" customHeight="1">
      <c r="A49" s="1" t="s">
        <v>56</v>
      </c>
      <c r="B49" s="12">
        <v>61494</v>
      </c>
      <c r="C49" s="12">
        <v>368118</v>
      </c>
      <c r="D49" s="12">
        <f>SUM(B49:C49)</f>
        <v>429612</v>
      </c>
      <c r="E49" s="13">
        <f>D49/O49</f>
        <v>6.5066109318914993</v>
      </c>
      <c r="F49" s="12">
        <v>0</v>
      </c>
      <c r="G49" s="12">
        <v>29268</v>
      </c>
      <c r="H49" s="13">
        <f>G49/O49</f>
        <v>0.44327320641555729</v>
      </c>
      <c r="I49" s="12">
        <v>180877</v>
      </c>
      <c r="J49" s="13">
        <f>I49/O49</f>
        <v>2.7394399260908417</v>
      </c>
      <c r="K49" s="12">
        <v>85228</v>
      </c>
      <c r="L49" s="13">
        <f>K49/O49</f>
        <v>1.2908052766292577</v>
      </c>
      <c r="M49" s="12">
        <f>D49+G49+I49+K49</f>
        <v>724985</v>
      </c>
      <c r="N49" s="13">
        <f>M49/O49</f>
        <v>10.980129341027155</v>
      </c>
      <c r="O49" s="14">
        <v>66027</v>
      </c>
    </row>
    <row r="50" spans="1:15" s="11" customFormat="1" ht="18" customHeight="1">
      <c r="A50" s="7" t="s">
        <v>57</v>
      </c>
      <c r="B50" s="15">
        <v>584067</v>
      </c>
      <c r="C50" s="15">
        <v>531867</v>
      </c>
      <c r="D50" s="15">
        <f>SUM(B50:C50)</f>
        <v>1115934</v>
      </c>
      <c r="E50" s="9">
        <f>D50/O50</f>
        <v>14.893616453347926</v>
      </c>
      <c r="F50" s="15">
        <v>0</v>
      </c>
      <c r="G50" s="15">
        <v>15761</v>
      </c>
      <c r="H50" s="9">
        <f>G50/O50</f>
        <v>0.21035140870447236</v>
      </c>
      <c r="I50" s="15">
        <v>181190</v>
      </c>
      <c r="J50" s="9">
        <f>I50/O50</f>
        <v>2.4182204011904922</v>
      </c>
      <c r="K50" s="15">
        <v>184318</v>
      </c>
      <c r="L50" s="9">
        <f>K50/O50</f>
        <v>2.4599677018965127</v>
      </c>
      <c r="M50" s="15">
        <f>D50+G50+I50+K50</f>
        <v>1497203</v>
      </c>
      <c r="N50" s="9">
        <f>M50/O50</f>
        <v>19.982155965139402</v>
      </c>
      <c r="O50" s="10">
        <v>74927</v>
      </c>
    </row>
    <row r="51" spans="1:15" ht="18" customHeight="1">
      <c r="A51" s="1" t="s">
        <v>58</v>
      </c>
      <c r="B51" s="12">
        <v>261015</v>
      </c>
      <c r="C51" s="12">
        <v>227686</v>
      </c>
      <c r="D51" s="12">
        <f>SUM(B51:C51)</f>
        <v>488701</v>
      </c>
      <c r="E51" s="13">
        <f>D51/O51</f>
        <v>6.1174799088701404</v>
      </c>
      <c r="F51" s="12">
        <v>24857</v>
      </c>
      <c r="G51" s="12">
        <v>31704</v>
      </c>
      <c r="H51" s="13">
        <f>G51/O51</f>
        <v>0.39686553338507374</v>
      </c>
      <c r="I51" s="12">
        <v>219850</v>
      </c>
      <c r="J51" s="13">
        <f>I51/O51</f>
        <v>2.752046666499762</v>
      </c>
      <c r="K51" s="12">
        <v>76205</v>
      </c>
      <c r="L51" s="13">
        <f>K51/O51</f>
        <v>0.95392183862003355</v>
      </c>
      <c r="M51" s="12">
        <f>D51+G51+I51+K51</f>
        <v>816460</v>
      </c>
      <c r="N51" s="13">
        <f>M51/O51</f>
        <v>10.22031394737501</v>
      </c>
      <c r="O51" s="14">
        <v>79886</v>
      </c>
    </row>
    <row r="52" spans="1:15" s="20" customFormat="1" ht="18">
      <c r="A52" s="16"/>
      <c r="B52" s="17"/>
      <c r="C52" s="17"/>
      <c r="D52" s="17"/>
      <c r="E52" s="18"/>
      <c r="F52" s="17"/>
      <c r="G52" s="17"/>
      <c r="H52" s="18"/>
      <c r="I52" s="17"/>
      <c r="J52" s="18"/>
      <c r="K52" s="17"/>
      <c r="L52" s="18"/>
      <c r="M52" s="17"/>
      <c r="N52" s="18"/>
      <c r="O52" s="19"/>
    </row>
    <row r="53" spans="1:15" ht="18">
      <c r="A53" s="6" t="s">
        <v>59</v>
      </c>
      <c r="B53" s="12"/>
      <c r="C53" s="12"/>
      <c r="D53" s="12"/>
      <c r="E53" s="13"/>
      <c r="F53" s="12"/>
      <c r="G53" s="12"/>
      <c r="H53" s="13"/>
      <c r="I53" s="12"/>
      <c r="J53" s="13"/>
      <c r="K53" s="12"/>
      <c r="L53" s="13"/>
      <c r="M53" s="12"/>
      <c r="N53" s="13"/>
      <c r="O53" s="14"/>
    </row>
    <row r="54" spans="1:15" ht="18" customHeight="1">
      <c r="A54" s="1" t="s">
        <v>60</v>
      </c>
      <c r="B54" s="12">
        <v>374618</v>
      </c>
      <c r="C54" s="12">
        <v>454325</v>
      </c>
      <c r="D54" s="12">
        <f>SUM(B54:C54)</f>
        <v>828943</v>
      </c>
      <c r="E54" s="13">
        <f>D54/O54</f>
        <v>8.6082807177868244</v>
      </c>
      <c r="F54" s="12">
        <v>3560</v>
      </c>
      <c r="G54" s="12">
        <v>0</v>
      </c>
      <c r="H54" s="13">
        <f>G54/O54</f>
        <v>0</v>
      </c>
      <c r="I54" s="12">
        <v>234118</v>
      </c>
      <c r="J54" s="13">
        <f>I54/O54</f>
        <v>2.4312328653318933</v>
      </c>
      <c r="K54" s="12">
        <v>33100</v>
      </c>
      <c r="L54" s="13">
        <f>K54/O54</f>
        <v>0.34373182686715958</v>
      </c>
      <c r="M54" s="12">
        <f>D54+G54+I54+K54</f>
        <v>1096161</v>
      </c>
      <c r="N54" s="13">
        <f>M54/O54</f>
        <v>11.383245409985877</v>
      </c>
      <c r="O54" s="14">
        <v>96296</v>
      </c>
    </row>
    <row r="55" spans="1:15" s="11" customFormat="1" ht="18" customHeight="1">
      <c r="A55" s="7" t="s">
        <v>61</v>
      </c>
      <c r="B55" s="15">
        <v>423465</v>
      </c>
      <c r="C55" s="15">
        <v>556793</v>
      </c>
      <c r="D55" s="15">
        <f>SUM(B55:C55)</f>
        <v>980258</v>
      </c>
      <c r="E55" s="9">
        <f>D55/O55</f>
        <v>10.754456988008645</v>
      </c>
      <c r="F55" s="15">
        <v>0</v>
      </c>
      <c r="G55" s="15">
        <v>59498</v>
      </c>
      <c r="H55" s="9">
        <f>G55/O55</f>
        <v>0.65275537855599075</v>
      </c>
      <c r="I55" s="15">
        <v>252315</v>
      </c>
      <c r="J55" s="9">
        <f>I55/O55</f>
        <v>2.7681598262186089</v>
      </c>
      <c r="K55" s="15">
        <v>100569</v>
      </c>
      <c r="L55" s="9">
        <f>K55/O55</f>
        <v>1.1033472665635389</v>
      </c>
      <c r="M55" s="15">
        <f>D55+G55+I55+K55</f>
        <v>1392640</v>
      </c>
      <c r="N55" s="9">
        <f>M55/O55</f>
        <v>15.278719459346783</v>
      </c>
      <c r="O55" s="10">
        <v>91149</v>
      </c>
    </row>
    <row r="56" spans="1:15" ht="18" customHeight="1">
      <c r="A56" s="1" t="s">
        <v>62</v>
      </c>
      <c r="B56" s="12">
        <v>0</v>
      </c>
      <c r="C56" s="12">
        <v>391600</v>
      </c>
      <c r="D56" s="12">
        <f>SUM(B56:C56)</f>
        <v>391600</v>
      </c>
      <c r="E56" s="13">
        <f>D56/O56</f>
        <v>4.0210292849221672</v>
      </c>
      <c r="F56" s="12">
        <v>0</v>
      </c>
      <c r="G56" s="12">
        <v>336</v>
      </c>
      <c r="H56" s="13">
        <f>G56/O56</f>
        <v>3.4501170575430237E-3</v>
      </c>
      <c r="I56" s="12">
        <v>243864</v>
      </c>
      <c r="J56" s="13">
        <f>I56/O56</f>
        <v>2.5040456729781901</v>
      </c>
      <c r="K56" s="12">
        <v>108580</v>
      </c>
      <c r="L56" s="13">
        <f>K56/O56</f>
        <v>1.1149217562738736</v>
      </c>
      <c r="M56" s="12">
        <f>D56+G56+I56+K56</f>
        <v>744380</v>
      </c>
      <c r="N56" s="13">
        <f>M56/O56</f>
        <v>7.643446831231774</v>
      </c>
      <c r="O56" s="14">
        <v>97388</v>
      </c>
    </row>
    <row r="57" spans="1:15" s="20" customFormat="1" ht="18">
      <c r="A57" s="16"/>
      <c r="B57" s="17"/>
      <c r="C57" s="17"/>
      <c r="D57" s="17"/>
      <c r="E57" s="18"/>
      <c r="F57" s="17"/>
      <c r="G57" s="17"/>
      <c r="H57" s="18"/>
      <c r="I57" s="17"/>
      <c r="J57" s="18"/>
      <c r="K57" s="17"/>
      <c r="L57" s="18"/>
      <c r="M57" s="17"/>
      <c r="N57" s="18"/>
      <c r="O57" s="19"/>
    </row>
    <row r="58" spans="1:15" ht="18">
      <c r="A58" s="6" t="s">
        <v>63</v>
      </c>
      <c r="B58" s="12"/>
      <c r="C58" s="12"/>
      <c r="D58" s="12"/>
      <c r="E58" s="13"/>
      <c r="F58" s="12"/>
      <c r="G58" s="12"/>
      <c r="H58" s="13"/>
      <c r="I58" s="12"/>
      <c r="J58" s="13"/>
      <c r="K58" s="12"/>
      <c r="L58" s="13"/>
      <c r="M58" s="12"/>
      <c r="N58" s="13"/>
      <c r="O58" s="14"/>
    </row>
    <row r="59" spans="1:15" ht="18" customHeight="1">
      <c r="A59" s="1" t="s">
        <v>64</v>
      </c>
      <c r="B59" s="12">
        <v>128367</v>
      </c>
      <c r="C59" s="12">
        <v>1424941</v>
      </c>
      <c r="D59" s="12">
        <f>SUM(B59:C59)</f>
        <v>1553308</v>
      </c>
      <c r="E59" s="13">
        <f>D59/O59</f>
        <v>8.7232639766377442</v>
      </c>
      <c r="F59" s="12">
        <v>182553</v>
      </c>
      <c r="G59" s="12">
        <v>36328</v>
      </c>
      <c r="H59" s="13">
        <f>G59/O59</f>
        <v>0.20401538763934518</v>
      </c>
      <c r="I59" s="12">
        <v>435773</v>
      </c>
      <c r="J59" s="13">
        <f>I59/O59</f>
        <v>2.4472692556089068</v>
      </c>
      <c r="K59" s="12">
        <v>135631</v>
      </c>
      <c r="L59" s="13">
        <f>K59/O59</f>
        <v>0.76169376351332374</v>
      </c>
      <c r="M59" s="12">
        <f>D59+G59+I59+K59</f>
        <v>2161040</v>
      </c>
      <c r="N59" s="13">
        <f>M59/O59</f>
        <v>12.13624238339932</v>
      </c>
      <c r="O59" s="14">
        <v>178065</v>
      </c>
    </row>
    <row r="60" spans="1:15" s="11" customFormat="1" ht="18" customHeight="1">
      <c r="A60" s="7" t="s">
        <v>65</v>
      </c>
      <c r="B60" s="15">
        <v>709079</v>
      </c>
      <c r="C60" s="15">
        <v>1572230</v>
      </c>
      <c r="D60" s="15">
        <f>SUM(B60:C60)</f>
        <v>2281309</v>
      </c>
      <c r="E60" s="9">
        <f>D60/O60</f>
        <v>11.220840096404505</v>
      </c>
      <c r="F60" s="15">
        <v>302364</v>
      </c>
      <c r="G60" s="15">
        <v>52263</v>
      </c>
      <c r="H60" s="9">
        <f>G60/O60</f>
        <v>0.2570606463036742</v>
      </c>
      <c r="I60" s="15">
        <v>532759</v>
      </c>
      <c r="J60" s="9">
        <f>I60/O60</f>
        <v>2.6204269342383553</v>
      </c>
      <c r="K60" s="15">
        <v>359198</v>
      </c>
      <c r="L60" s="9">
        <f>K60/O60</f>
        <v>1.76675028281934</v>
      </c>
      <c r="M60" s="15">
        <f>D60+G60+I60+K60</f>
        <v>3225529</v>
      </c>
      <c r="N60" s="9">
        <f>M60/O60</f>
        <v>15.865077959765875</v>
      </c>
      <c r="O60" s="10">
        <v>203310</v>
      </c>
    </row>
    <row r="61" spans="1:15" ht="18" customHeight="1">
      <c r="A61" s="1" t="s">
        <v>66</v>
      </c>
      <c r="B61" s="12">
        <v>1304388</v>
      </c>
      <c r="C61" s="12">
        <v>975941</v>
      </c>
      <c r="D61" s="12">
        <f>SUM(B61:C61)</f>
        <v>2280329</v>
      </c>
      <c r="E61" s="13">
        <f>D61/O61</f>
        <v>12.770159099945678</v>
      </c>
      <c r="F61" s="12">
        <v>0</v>
      </c>
      <c r="G61" s="12">
        <v>24051</v>
      </c>
      <c r="H61" s="13">
        <f>G61/O61</f>
        <v>0.13468894028571909</v>
      </c>
      <c r="I61" s="12">
        <v>409039</v>
      </c>
      <c r="J61" s="13">
        <f>I61/O61</f>
        <v>2.2906752087451769</v>
      </c>
      <c r="K61" s="12">
        <v>175697</v>
      </c>
      <c r="L61" s="13">
        <f>K61/O61</f>
        <v>0.98392760140451485</v>
      </c>
      <c r="M61" s="12">
        <f>D61+G61+I61+K61</f>
        <v>2889116</v>
      </c>
      <c r="N61" s="13">
        <f>M61/O61</f>
        <v>16.179450850381091</v>
      </c>
      <c r="O61" s="14">
        <v>178567</v>
      </c>
    </row>
    <row r="62" spans="1:15" ht="18" customHeight="1">
      <c r="A62" s="1" t="s">
        <v>67</v>
      </c>
      <c r="B62" s="12">
        <v>412757</v>
      </c>
      <c r="C62" s="12">
        <v>1808646</v>
      </c>
      <c r="D62" s="12">
        <f>SUM(B62:C62)</f>
        <v>2221403</v>
      </c>
      <c r="E62" s="13">
        <f>D62/O62</f>
        <v>14.481586753153623</v>
      </c>
      <c r="F62" s="12">
        <v>109989</v>
      </c>
      <c r="G62" s="12">
        <v>26434</v>
      </c>
      <c r="H62" s="13">
        <f>G62/O62</f>
        <v>0.17232634701261448</v>
      </c>
      <c r="I62" s="12">
        <v>346875</v>
      </c>
      <c r="J62" s="13">
        <f>I62/O62</f>
        <v>2.2613188174321195</v>
      </c>
      <c r="K62" s="12">
        <v>142373</v>
      </c>
      <c r="L62" s="13">
        <f>K62/O62</f>
        <v>0.92814628899247043</v>
      </c>
      <c r="M62" s="12">
        <f>D62+G62+I62+K62</f>
        <v>2737085</v>
      </c>
      <c r="N62" s="13">
        <f>M62/O62</f>
        <v>17.843378206590828</v>
      </c>
      <c r="O62" s="14">
        <v>153395</v>
      </c>
    </row>
    <row r="63" spans="1:15" ht="18" customHeight="1">
      <c r="A63" s="1" t="s">
        <v>68</v>
      </c>
      <c r="B63" s="12">
        <v>1279219</v>
      </c>
      <c r="C63" s="12">
        <v>1236243</v>
      </c>
      <c r="D63" s="12">
        <f>SUM(B63:C63)</f>
        <v>2515462</v>
      </c>
      <c r="E63" s="13">
        <f>D63/O63</f>
        <v>10.236399077062062</v>
      </c>
      <c r="F63" s="12">
        <v>132875</v>
      </c>
      <c r="G63" s="12">
        <v>15694</v>
      </c>
      <c r="H63" s="13">
        <f>G63/O63</f>
        <v>6.3865026430696234E-2</v>
      </c>
      <c r="I63" s="12">
        <v>537396</v>
      </c>
      <c r="J63" s="13">
        <f>I63/O63</f>
        <v>2.1868745854307656</v>
      </c>
      <c r="K63" s="12">
        <v>377797</v>
      </c>
      <c r="L63" s="13">
        <f>K63/O63</f>
        <v>1.5374038097640974</v>
      </c>
      <c r="M63" s="12">
        <f>D63+G63+I63+K63</f>
        <v>3446349</v>
      </c>
      <c r="N63" s="13">
        <f>M63/O63</f>
        <v>14.024542498687621</v>
      </c>
      <c r="O63" s="14">
        <v>245737</v>
      </c>
    </row>
    <row r="64" spans="1:15" s="20" customFormat="1" ht="18">
      <c r="A64" s="16"/>
      <c r="B64" s="17"/>
      <c r="C64" s="17"/>
      <c r="D64" s="17"/>
      <c r="E64" s="18"/>
      <c r="F64" s="17"/>
      <c r="G64" s="17"/>
      <c r="H64" s="18"/>
      <c r="I64" s="17"/>
      <c r="J64" s="18"/>
      <c r="K64" s="17"/>
      <c r="L64" s="18"/>
      <c r="M64" s="17"/>
      <c r="N64" s="18"/>
      <c r="O64" s="19"/>
    </row>
    <row r="65" spans="1:15" s="11" customFormat="1" ht="18">
      <c r="A65" s="21" t="s">
        <v>69</v>
      </c>
      <c r="B65" s="15"/>
      <c r="C65" s="15"/>
      <c r="D65" s="15"/>
      <c r="E65" s="9"/>
      <c r="F65" s="15"/>
      <c r="G65" s="15"/>
      <c r="H65" s="9"/>
      <c r="I65" s="15"/>
      <c r="J65" s="9"/>
      <c r="K65" s="15"/>
      <c r="L65" s="9"/>
      <c r="M65" s="15"/>
      <c r="N65" s="9"/>
      <c r="O65" s="10"/>
    </row>
    <row r="66" spans="1:15" ht="18" customHeight="1">
      <c r="A66" s="1" t="s">
        <v>70</v>
      </c>
      <c r="B66" s="12">
        <v>0</v>
      </c>
      <c r="C66" s="12">
        <v>15400</v>
      </c>
      <c r="D66" s="12">
        <f>SUM(B66:C66)</f>
        <v>15400</v>
      </c>
      <c r="E66" s="13">
        <f>D66/O66</f>
        <v>9.4189602446483178</v>
      </c>
      <c r="F66" s="12"/>
      <c r="G66" s="12">
        <v>0</v>
      </c>
      <c r="H66" s="13">
        <f>G66/O66</f>
        <v>0</v>
      </c>
      <c r="I66" s="22">
        <v>7933</v>
      </c>
      <c r="J66" s="13">
        <f>I66/O66</f>
        <v>4.8519877675840979</v>
      </c>
      <c r="K66" s="12">
        <v>5864</v>
      </c>
      <c r="L66" s="13">
        <f>K66/O66</f>
        <v>3.5865443425076453</v>
      </c>
      <c r="M66" s="12">
        <f>D66+G66+I66+K66</f>
        <v>29197</v>
      </c>
      <c r="N66" s="13">
        <f>M66/O66</f>
        <v>17.85749235474006</v>
      </c>
      <c r="O66" s="14">
        <v>1635</v>
      </c>
    </row>
    <row r="67" spans="1:15" ht="18.75" customHeight="1">
      <c r="A67" s="1" t="s">
        <v>71</v>
      </c>
      <c r="B67" s="12">
        <v>182018</v>
      </c>
      <c r="C67" s="12">
        <v>55000</v>
      </c>
      <c r="D67" s="12">
        <f>SUM(B67:C67)</f>
        <v>237018</v>
      </c>
      <c r="E67" s="13">
        <f>D67/O67</f>
        <v>14.136824525826077</v>
      </c>
      <c r="F67" s="12">
        <v>0</v>
      </c>
      <c r="G67" s="12">
        <v>4200</v>
      </c>
      <c r="H67" s="13">
        <f>G67/O67</f>
        <v>0.25050697840868424</v>
      </c>
      <c r="I67" s="22">
        <v>14027</v>
      </c>
      <c r="J67" s="13">
        <f>I67/O67</f>
        <v>0.8366336633663366</v>
      </c>
      <c r="K67" s="12">
        <v>5158</v>
      </c>
      <c r="L67" s="13">
        <f>K67/O67</f>
        <v>0.30764642729333175</v>
      </c>
      <c r="M67" s="12">
        <f>D67+G67+I67+K67</f>
        <v>260403</v>
      </c>
      <c r="N67" s="13">
        <f>M67/O67</f>
        <v>15.531611594894429</v>
      </c>
      <c r="O67" s="14">
        <v>16766</v>
      </c>
    </row>
    <row r="68" spans="1:15" s="20" customFormat="1" ht="18">
      <c r="A68" s="16"/>
      <c r="B68" s="23"/>
      <c r="C68" s="23"/>
      <c r="D68" s="16"/>
      <c r="E68" s="18"/>
      <c r="F68" s="23"/>
      <c r="G68" s="23"/>
      <c r="H68" s="18"/>
      <c r="I68" s="23"/>
      <c r="J68" s="18"/>
      <c r="K68" s="23"/>
      <c r="L68" s="18"/>
      <c r="M68" s="23"/>
      <c r="N68" s="18"/>
    </row>
    <row r="69" spans="1:15" ht="18" customHeight="1">
      <c r="A69" s="6" t="s">
        <v>72</v>
      </c>
      <c r="B69" s="24">
        <f>SUM(B5:B68)</f>
        <v>8736006</v>
      </c>
      <c r="C69" s="24">
        <f>SUM(C5:C68)</f>
        <v>17044837</v>
      </c>
      <c r="D69" s="25">
        <f>SUM(B69:C69)</f>
        <v>25780843</v>
      </c>
      <c r="E69" s="26">
        <f>D69/O69</f>
        <v>9.2501166990721124</v>
      </c>
      <c r="F69" s="24">
        <f>SUM(F5:F68)</f>
        <v>975300</v>
      </c>
      <c r="G69" s="24">
        <f>SUM(G5:G68)</f>
        <v>746017</v>
      </c>
      <c r="H69" s="26">
        <f>G69/O69</f>
        <v>0.26766945943124049</v>
      </c>
      <c r="I69" s="24">
        <f>SUM(I5:I68)</f>
        <v>7082421</v>
      </c>
      <c r="J69" s="26">
        <f>I69/O69</f>
        <v>2.5411589823482115</v>
      </c>
      <c r="K69" s="24">
        <f>SUM(K5:K68)</f>
        <v>2964193</v>
      </c>
      <c r="L69" s="26">
        <f>K69/O69</f>
        <v>1.063546726093195</v>
      </c>
      <c r="M69" s="24">
        <f>SUM(M5:M68)</f>
        <v>36573474</v>
      </c>
      <c r="N69" s="26">
        <f>M69/O69</f>
        <v>13.12249186694476</v>
      </c>
      <c r="O69" s="14">
        <f>SUM(O5:O68)</f>
        <v>2787083</v>
      </c>
    </row>
    <row r="70" spans="1:15" ht="1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5" ht="18">
      <c r="A71" s="126" t="s">
        <v>73</v>
      </c>
      <c r="B71" s="127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"/>
      <c r="N71" s="1"/>
    </row>
    <row r="72" spans="1:15" ht="1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5" ht="1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</sheetData>
  <mergeCells count="1">
    <mergeCell ref="A71:L71"/>
  </mergeCells>
  <phoneticPr fontId="0" type="noConversion"/>
  <pageMargins left="1.1200000000000001" right="0.75" top="0.91" bottom="0.75" header="0.5" footer="0.5"/>
  <pageSetup scale="39" orientation="landscape" horizontalDpi="4294967293" r:id="rId1"/>
  <headerFooter alignWithMargins="0">
    <oddHeader>&amp;C&amp;"Arial,Bold"&amp;18PUBLIC LIBRARY OPERATING INCOME 2001</oddHeader>
    <oddFooter>&amp;L&amp;18Mississippi Public Library Statistics, FY01, Public Library Operating Income&amp;R&amp;18Page 11</oddFooter>
  </headerFooter>
  <colBreaks count="1" manualBreakCount="1"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2:Q69"/>
  <sheetViews>
    <sheetView topLeftCell="A52" zoomScaleNormal="100" workbookViewId="0">
      <selection activeCell="A61" sqref="A61"/>
    </sheetView>
  </sheetViews>
  <sheetFormatPr defaultRowHeight="12.75"/>
  <cols>
    <col min="1" max="1" width="61.28515625" customWidth="1"/>
    <col min="2" max="2" width="17" bestFit="1" customWidth="1"/>
    <col min="3" max="3" width="15.42578125" bestFit="1" customWidth="1"/>
    <col min="4" max="4" width="17.28515625" bestFit="1" customWidth="1"/>
    <col min="5" max="5" width="9.42578125" bestFit="1" customWidth="1"/>
    <col min="6" max="6" width="15.42578125" bestFit="1" customWidth="1"/>
    <col min="7" max="7" width="13.140625" bestFit="1" customWidth="1"/>
    <col min="8" max="8" width="11.42578125" bestFit="1" customWidth="1"/>
    <col min="9" max="9" width="15.42578125" bestFit="1" customWidth="1"/>
    <col min="10" max="10" width="9.42578125" bestFit="1" customWidth="1"/>
    <col min="11" max="11" width="13" bestFit="1" customWidth="1"/>
    <col min="12" max="13" width="15.42578125" bestFit="1" customWidth="1"/>
    <col min="14" max="14" width="9.42578125" bestFit="1" customWidth="1"/>
    <col min="15" max="15" width="17" bestFit="1" customWidth="1"/>
    <col min="16" max="16" width="15.5703125" bestFit="1" customWidth="1"/>
    <col min="17" max="17" width="16.28515625" bestFit="1" customWidth="1"/>
  </cols>
  <sheetData>
    <row r="2" spans="1:17" ht="15.75">
      <c r="A2" s="78" t="s">
        <v>6</v>
      </c>
      <c r="B2" s="78"/>
      <c r="C2" s="78"/>
      <c r="D2" s="80" t="s">
        <v>473</v>
      </c>
      <c r="E2" s="78"/>
      <c r="F2" s="80" t="s">
        <v>474</v>
      </c>
      <c r="G2" s="80" t="s">
        <v>475</v>
      </c>
      <c r="H2" s="80" t="s">
        <v>5</v>
      </c>
      <c r="I2" s="80" t="s">
        <v>473</v>
      </c>
      <c r="J2" s="78"/>
      <c r="K2" s="80" t="s">
        <v>475</v>
      </c>
      <c r="L2" s="80" t="s">
        <v>476</v>
      </c>
      <c r="M2" s="80" t="s">
        <v>477</v>
      </c>
      <c r="N2" s="80"/>
      <c r="O2" s="80" t="s">
        <v>478</v>
      </c>
      <c r="P2" s="80" t="s">
        <v>479</v>
      </c>
      <c r="Q2" s="80" t="s">
        <v>480</v>
      </c>
    </row>
    <row r="3" spans="1:17" ht="15.75">
      <c r="A3" s="63"/>
      <c r="B3" s="80" t="s">
        <v>481</v>
      </c>
      <c r="C3" s="80" t="s">
        <v>482</v>
      </c>
      <c r="D3" s="80" t="s">
        <v>483</v>
      </c>
      <c r="E3" s="78" t="s">
        <v>484</v>
      </c>
      <c r="F3" s="80" t="s">
        <v>485</v>
      </c>
      <c r="G3" s="80" t="s">
        <v>485</v>
      </c>
      <c r="H3" s="80" t="s">
        <v>486</v>
      </c>
      <c r="I3" s="80" t="s">
        <v>485</v>
      </c>
      <c r="J3" s="80" t="s">
        <v>484</v>
      </c>
      <c r="K3" s="80" t="s">
        <v>487</v>
      </c>
      <c r="L3" s="80" t="s">
        <v>478</v>
      </c>
      <c r="M3" s="80" t="s">
        <v>478</v>
      </c>
      <c r="N3" s="80" t="s">
        <v>484</v>
      </c>
      <c r="O3" s="80" t="s">
        <v>488</v>
      </c>
      <c r="P3" s="81" t="s">
        <v>489</v>
      </c>
      <c r="Q3" s="80" t="s">
        <v>0</v>
      </c>
    </row>
    <row r="4" spans="1:17" ht="15.75">
      <c r="A4" s="78" t="s">
        <v>15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7" s="11" customFormat="1" ht="18">
      <c r="A5" s="7" t="s">
        <v>16</v>
      </c>
      <c r="B5" s="8">
        <v>59127</v>
      </c>
      <c r="C5" s="8">
        <v>19945</v>
      </c>
      <c r="D5" s="8">
        <f t="shared" ref="D5:D12" si="0">SUM(B5:C5)</f>
        <v>79072</v>
      </c>
      <c r="E5" s="82">
        <f t="shared" ref="E5:E12" si="1">D5/O5</f>
        <v>0.83510587738290121</v>
      </c>
      <c r="F5" s="8">
        <v>8615</v>
      </c>
      <c r="G5" s="8">
        <v>250</v>
      </c>
      <c r="H5" s="8">
        <v>0</v>
      </c>
      <c r="I5" s="8">
        <f t="shared" ref="I5:I12" si="2">SUM(F5:H5)</f>
        <v>8865</v>
      </c>
      <c r="J5" s="82">
        <f t="shared" ref="J5:J12" si="3">I5/O5</f>
        <v>9.3626234356022603E-2</v>
      </c>
      <c r="K5" s="8">
        <v>900</v>
      </c>
      <c r="L5" s="8">
        <v>5848</v>
      </c>
      <c r="M5" s="8">
        <f>K5+L5</f>
        <v>6748</v>
      </c>
      <c r="N5" s="82">
        <f t="shared" ref="N5:N12" si="4">M5/O5</f>
        <v>7.1267888261076204E-2</v>
      </c>
      <c r="O5" s="8">
        <f t="shared" ref="O5:O12" si="5">SUM(D5,I5,M5)</f>
        <v>94685</v>
      </c>
      <c r="P5" s="8">
        <v>0</v>
      </c>
      <c r="Q5" s="8">
        <f t="shared" ref="Q5:Q12" si="6">O5+P5</f>
        <v>94685</v>
      </c>
    </row>
    <row r="6" spans="1:17" ht="18">
      <c r="A6" s="1" t="s">
        <v>17</v>
      </c>
      <c r="B6" s="83">
        <v>43201</v>
      </c>
      <c r="C6" s="83">
        <v>12459</v>
      </c>
      <c r="D6" s="83">
        <f t="shared" si="0"/>
        <v>55660</v>
      </c>
      <c r="E6" s="84">
        <f t="shared" si="1"/>
        <v>0.57984602723171963</v>
      </c>
      <c r="F6" s="12">
        <v>18667</v>
      </c>
      <c r="G6" s="12">
        <v>922</v>
      </c>
      <c r="H6" s="12">
        <v>0</v>
      </c>
      <c r="I6" s="12">
        <f t="shared" si="2"/>
        <v>19589</v>
      </c>
      <c r="J6" s="84">
        <f t="shared" si="3"/>
        <v>0.20407121500974049</v>
      </c>
      <c r="K6" s="12">
        <v>1937</v>
      </c>
      <c r="L6" s="12">
        <v>18805</v>
      </c>
      <c r="M6" s="12">
        <f t="shared" ref="M6:M12" si="7">SUM(K6:L6)</f>
        <v>20742</v>
      </c>
      <c r="N6" s="84">
        <f t="shared" si="4"/>
        <v>0.21608275775853986</v>
      </c>
      <c r="O6" s="12">
        <f t="shared" si="5"/>
        <v>95991</v>
      </c>
      <c r="P6" s="12">
        <v>0</v>
      </c>
      <c r="Q6" s="12">
        <f t="shared" si="6"/>
        <v>95991</v>
      </c>
    </row>
    <row r="7" spans="1:17" ht="18">
      <c r="A7" s="1" t="s">
        <v>18</v>
      </c>
      <c r="B7" s="83">
        <v>71449</v>
      </c>
      <c r="C7" s="83">
        <v>17132</v>
      </c>
      <c r="D7" s="83">
        <f t="shared" si="0"/>
        <v>88581</v>
      </c>
      <c r="E7" s="84">
        <f t="shared" si="1"/>
        <v>0.74934016851081109</v>
      </c>
      <c r="F7" s="12">
        <v>18956</v>
      </c>
      <c r="G7" s="12">
        <v>2377</v>
      </c>
      <c r="H7" s="12">
        <v>150</v>
      </c>
      <c r="I7" s="12">
        <f t="shared" si="2"/>
        <v>21483</v>
      </c>
      <c r="J7" s="84">
        <f t="shared" si="3"/>
        <v>0.18173281900314689</v>
      </c>
      <c r="K7" s="12">
        <v>1342</v>
      </c>
      <c r="L7" s="12">
        <v>6806</v>
      </c>
      <c r="M7" s="12">
        <f t="shared" si="7"/>
        <v>8148</v>
      </c>
      <c r="N7" s="84">
        <f t="shared" si="4"/>
        <v>6.8927012486042022E-2</v>
      </c>
      <c r="O7" s="12">
        <f t="shared" si="5"/>
        <v>118212</v>
      </c>
      <c r="P7" s="12">
        <v>50000</v>
      </c>
      <c r="Q7" s="12">
        <f t="shared" si="6"/>
        <v>168212</v>
      </c>
    </row>
    <row r="8" spans="1:17" ht="18">
      <c r="A8" s="1" t="s">
        <v>19</v>
      </c>
      <c r="B8" s="83">
        <v>67767</v>
      </c>
      <c r="C8" s="83">
        <v>19580</v>
      </c>
      <c r="D8" s="83">
        <f t="shared" si="0"/>
        <v>87347</v>
      </c>
      <c r="E8" s="84">
        <f t="shared" si="1"/>
        <v>0.75824023195048484</v>
      </c>
      <c r="F8" s="12">
        <v>9467</v>
      </c>
      <c r="G8" s="12">
        <v>944</v>
      </c>
      <c r="H8" s="12">
        <v>0</v>
      </c>
      <c r="I8" s="12">
        <f t="shared" si="2"/>
        <v>10411</v>
      </c>
      <c r="J8" s="84">
        <f t="shared" si="3"/>
        <v>9.0375617420592552E-2</v>
      </c>
      <c r="K8" s="12">
        <v>677</v>
      </c>
      <c r="L8" s="12">
        <v>16762</v>
      </c>
      <c r="M8" s="12">
        <f t="shared" si="7"/>
        <v>17439</v>
      </c>
      <c r="N8" s="84">
        <f t="shared" si="4"/>
        <v>0.15138415062892263</v>
      </c>
      <c r="O8" s="12">
        <f t="shared" si="5"/>
        <v>115197</v>
      </c>
      <c r="P8" s="12">
        <v>11982</v>
      </c>
      <c r="Q8" s="12">
        <f t="shared" si="6"/>
        <v>127179</v>
      </c>
    </row>
    <row r="9" spans="1:17" s="11" customFormat="1" ht="18">
      <c r="A9" s="7" t="s">
        <v>20</v>
      </c>
      <c r="B9" s="85">
        <v>45371</v>
      </c>
      <c r="C9" s="85">
        <v>5714</v>
      </c>
      <c r="D9" s="85">
        <f t="shared" si="0"/>
        <v>51085</v>
      </c>
      <c r="E9" s="82">
        <f t="shared" si="1"/>
        <v>0.6277032340509191</v>
      </c>
      <c r="F9" s="15">
        <v>15369</v>
      </c>
      <c r="G9" s="15">
        <v>0</v>
      </c>
      <c r="H9" s="15">
        <v>0</v>
      </c>
      <c r="I9" s="15">
        <f t="shared" si="2"/>
        <v>15369</v>
      </c>
      <c r="J9" s="82">
        <f t="shared" si="3"/>
        <v>0.18884547331170745</v>
      </c>
      <c r="K9" s="15">
        <v>705</v>
      </c>
      <c r="L9" s="15">
        <v>14225</v>
      </c>
      <c r="M9" s="15">
        <f t="shared" si="7"/>
        <v>14930</v>
      </c>
      <c r="N9" s="82">
        <f t="shared" si="4"/>
        <v>0.18345129263737345</v>
      </c>
      <c r="O9" s="15">
        <f t="shared" si="5"/>
        <v>81384</v>
      </c>
      <c r="P9" s="15">
        <v>0</v>
      </c>
      <c r="Q9" s="15">
        <f t="shared" si="6"/>
        <v>81384</v>
      </c>
    </row>
    <row r="10" spans="1:17" s="11" customFormat="1" ht="18">
      <c r="A10" s="7" t="s">
        <v>21</v>
      </c>
      <c r="B10" s="85">
        <v>63985</v>
      </c>
      <c r="C10" s="85">
        <v>11723</v>
      </c>
      <c r="D10" s="85">
        <f t="shared" si="0"/>
        <v>75708</v>
      </c>
      <c r="E10" s="82">
        <f t="shared" si="1"/>
        <v>0.70575732716831974</v>
      </c>
      <c r="F10" s="15">
        <v>7656</v>
      </c>
      <c r="G10" s="15">
        <v>388</v>
      </c>
      <c r="H10" s="15">
        <v>481</v>
      </c>
      <c r="I10" s="15">
        <f t="shared" si="2"/>
        <v>8525</v>
      </c>
      <c r="J10" s="82">
        <f t="shared" si="3"/>
        <v>7.9470877768662837E-2</v>
      </c>
      <c r="K10" s="15">
        <v>8245</v>
      </c>
      <c r="L10" s="15">
        <v>14794</v>
      </c>
      <c r="M10" s="15">
        <f t="shared" si="7"/>
        <v>23039</v>
      </c>
      <c r="N10" s="82">
        <f t="shared" si="4"/>
        <v>0.21477179506301738</v>
      </c>
      <c r="O10" s="15">
        <f t="shared" si="5"/>
        <v>107272</v>
      </c>
      <c r="P10" s="15">
        <v>242020</v>
      </c>
      <c r="Q10" s="15">
        <f t="shared" si="6"/>
        <v>349292</v>
      </c>
    </row>
    <row r="11" spans="1:17" ht="18">
      <c r="A11" s="1" t="s">
        <v>22</v>
      </c>
      <c r="B11" s="83">
        <v>50679</v>
      </c>
      <c r="C11" s="83">
        <v>14645</v>
      </c>
      <c r="D11" s="83">
        <f t="shared" si="0"/>
        <v>65324</v>
      </c>
      <c r="E11" s="84">
        <f t="shared" si="1"/>
        <v>0.54937975694882468</v>
      </c>
      <c r="F11" s="12">
        <v>25925</v>
      </c>
      <c r="G11" s="12">
        <v>887</v>
      </c>
      <c r="H11" s="12">
        <v>2611</v>
      </c>
      <c r="I11" s="12">
        <f t="shared" si="2"/>
        <v>29423</v>
      </c>
      <c r="J11" s="84">
        <f t="shared" si="3"/>
        <v>0.24744964467431985</v>
      </c>
      <c r="K11" s="12">
        <v>5439</v>
      </c>
      <c r="L11" s="12">
        <v>18719</v>
      </c>
      <c r="M11" s="12">
        <f t="shared" si="7"/>
        <v>24158</v>
      </c>
      <c r="N11" s="84">
        <f t="shared" si="4"/>
        <v>0.20317059837685547</v>
      </c>
      <c r="O11" s="12">
        <f t="shared" si="5"/>
        <v>118905</v>
      </c>
      <c r="P11" s="12">
        <v>5788</v>
      </c>
      <c r="Q11" s="12">
        <f t="shared" si="6"/>
        <v>124693</v>
      </c>
    </row>
    <row r="12" spans="1:17" ht="18">
      <c r="A12" s="1" t="s">
        <v>23</v>
      </c>
      <c r="B12" s="83">
        <v>30696</v>
      </c>
      <c r="C12" s="83">
        <v>19907</v>
      </c>
      <c r="D12" s="83">
        <f t="shared" si="0"/>
        <v>50603</v>
      </c>
      <c r="E12" s="84">
        <f t="shared" si="1"/>
        <v>0.67026504364411832</v>
      </c>
      <c r="F12" s="12">
        <v>11228</v>
      </c>
      <c r="G12" s="12">
        <v>646</v>
      </c>
      <c r="H12" s="12">
        <v>0</v>
      </c>
      <c r="I12" s="12">
        <f t="shared" si="2"/>
        <v>11874</v>
      </c>
      <c r="J12" s="84">
        <f t="shared" si="3"/>
        <v>0.1572777726267269</v>
      </c>
      <c r="K12" s="12">
        <v>1095</v>
      </c>
      <c r="L12" s="12">
        <v>11925</v>
      </c>
      <c r="M12" s="12">
        <f t="shared" si="7"/>
        <v>13020</v>
      </c>
      <c r="N12" s="84">
        <f t="shared" si="4"/>
        <v>0.17245718372915481</v>
      </c>
      <c r="O12" s="12">
        <f t="shared" si="5"/>
        <v>75497</v>
      </c>
      <c r="P12" s="12">
        <v>2087</v>
      </c>
      <c r="Q12" s="12">
        <f t="shared" si="6"/>
        <v>77584</v>
      </c>
    </row>
    <row r="13" spans="1:17" s="20" customFormat="1" ht="18">
      <c r="A13" s="16"/>
      <c r="B13" s="86"/>
      <c r="C13" s="86"/>
      <c r="D13" s="86"/>
      <c r="E13" s="87"/>
      <c r="F13" s="17"/>
      <c r="G13" s="17"/>
      <c r="H13" s="17"/>
      <c r="I13" s="17"/>
      <c r="J13" s="87"/>
      <c r="K13" s="17"/>
      <c r="L13" s="17"/>
      <c r="M13" s="17"/>
      <c r="N13" s="87"/>
      <c r="O13" s="17"/>
      <c r="P13" s="17"/>
      <c r="Q13" s="17"/>
    </row>
    <row r="14" spans="1:17" ht="18">
      <c r="A14" s="6" t="s">
        <v>24</v>
      </c>
      <c r="B14" s="83"/>
      <c r="C14" s="83"/>
      <c r="D14" s="83"/>
      <c r="E14" s="84"/>
      <c r="F14" s="12"/>
      <c r="G14" s="12"/>
      <c r="H14" s="12"/>
      <c r="I14" s="12"/>
      <c r="J14" s="84"/>
      <c r="K14" s="12"/>
      <c r="L14" s="12"/>
      <c r="M14" s="12"/>
      <c r="N14" s="84"/>
      <c r="O14" s="12"/>
      <c r="P14" s="12"/>
      <c r="Q14" s="12"/>
    </row>
    <row r="15" spans="1:17" s="11" customFormat="1" ht="18">
      <c r="A15" s="7" t="s">
        <v>25</v>
      </c>
      <c r="B15" s="85">
        <v>261641</v>
      </c>
      <c r="C15" s="85">
        <v>52134</v>
      </c>
      <c r="D15" s="85">
        <f t="shared" ref="D15:D23" si="8">SUM(B15:C15)</f>
        <v>313775</v>
      </c>
      <c r="E15" s="82">
        <f t="shared" ref="E15:E23" si="9">D15/O15</f>
        <v>0.5411481256639854</v>
      </c>
      <c r="F15" s="15">
        <v>35727</v>
      </c>
      <c r="G15" s="15">
        <v>3798</v>
      </c>
      <c r="H15" s="15">
        <v>1780</v>
      </c>
      <c r="I15" s="15">
        <f t="shared" ref="I15:I23" si="10">SUM(F15:H15)</f>
        <v>41305</v>
      </c>
      <c r="J15" s="82">
        <f t="shared" ref="J15:J23" si="11">I15/O15</f>
        <v>7.1236151161025954E-2</v>
      </c>
      <c r="K15" s="15">
        <v>3733</v>
      </c>
      <c r="L15" s="15">
        <v>221019</v>
      </c>
      <c r="M15" s="15">
        <f t="shared" ref="M15:M23" si="12">SUM(K15:L15)</f>
        <v>224752</v>
      </c>
      <c r="N15" s="82">
        <f t="shared" ref="N15:N23" si="13">M15/O15</f>
        <v>0.3876157231749886</v>
      </c>
      <c r="O15" s="15">
        <f t="shared" ref="O15:O23" si="14">SUM(D15,I15,M15)</f>
        <v>579832</v>
      </c>
      <c r="P15" s="15">
        <v>172090</v>
      </c>
      <c r="Q15" s="15">
        <f t="shared" ref="Q15:Q23" si="15">O15+P15</f>
        <v>751922</v>
      </c>
    </row>
    <row r="16" spans="1:17" ht="18">
      <c r="A16" s="1" t="s">
        <v>26</v>
      </c>
      <c r="B16" s="83">
        <v>112207</v>
      </c>
      <c r="C16" s="83">
        <v>22711</v>
      </c>
      <c r="D16" s="83">
        <f t="shared" si="8"/>
        <v>134918</v>
      </c>
      <c r="E16" s="84">
        <f t="shared" si="9"/>
        <v>0.63493213862168929</v>
      </c>
      <c r="F16" s="12">
        <v>25421</v>
      </c>
      <c r="G16" s="12">
        <v>0</v>
      </c>
      <c r="H16" s="12">
        <v>0</v>
      </c>
      <c r="I16" s="12">
        <f t="shared" si="10"/>
        <v>25421</v>
      </c>
      <c r="J16" s="84">
        <f t="shared" si="11"/>
        <v>0.11963273911488433</v>
      </c>
      <c r="K16" s="12">
        <v>3163</v>
      </c>
      <c r="L16" s="12">
        <v>48990</v>
      </c>
      <c r="M16" s="12">
        <f t="shared" si="12"/>
        <v>52153</v>
      </c>
      <c r="N16" s="84">
        <f t="shared" si="13"/>
        <v>0.2454351222634264</v>
      </c>
      <c r="O16" s="12">
        <f t="shared" si="14"/>
        <v>212492</v>
      </c>
      <c r="P16" s="12">
        <v>74730</v>
      </c>
      <c r="Q16" s="12">
        <f t="shared" si="15"/>
        <v>287222</v>
      </c>
    </row>
    <row r="17" spans="1:17" s="11" customFormat="1" ht="18">
      <c r="A17" s="7" t="s">
        <v>27</v>
      </c>
      <c r="B17" s="85">
        <v>140787</v>
      </c>
      <c r="C17" s="85">
        <v>40693</v>
      </c>
      <c r="D17" s="85">
        <f t="shared" si="8"/>
        <v>181480</v>
      </c>
      <c r="E17" s="82">
        <f t="shared" si="9"/>
        <v>0.76075656460645902</v>
      </c>
      <c r="F17" s="15">
        <v>15957</v>
      </c>
      <c r="G17" s="15">
        <v>0</v>
      </c>
      <c r="H17" s="15">
        <v>0</v>
      </c>
      <c r="I17" s="15">
        <f t="shared" si="10"/>
        <v>15957</v>
      </c>
      <c r="J17" s="82">
        <f t="shared" si="11"/>
        <v>6.6891076159495619E-2</v>
      </c>
      <c r="K17" s="15">
        <v>2858</v>
      </c>
      <c r="L17" s="15">
        <v>38257</v>
      </c>
      <c r="M17" s="15">
        <f t="shared" si="12"/>
        <v>41115</v>
      </c>
      <c r="N17" s="82">
        <f t="shared" si="13"/>
        <v>0.1723523592340454</v>
      </c>
      <c r="O17" s="15">
        <f t="shared" si="14"/>
        <v>238552</v>
      </c>
      <c r="P17" s="15">
        <v>0</v>
      </c>
      <c r="Q17" s="15">
        <f t="shared" si="15"/>
        <v>238552</v>
      </c>
    </row>
    <row r="18" spans="1:17" ht="18">
      <c r="A18" s="1" t="s">
        <v>28</v>
      </c>
      <c r="B18" s="83">
        <v>119010</v>
      </c>
      <c r="C18" s="83">
        <v>32168</v>
      </c>
      <c r="D18" s="83">
        <f t="shared" si="8"/>
        <v>151178</v>
      </c>
      <c r="E18" s="84">
        <f t="shared" si="9"/>
        <v>0.65271529354874924</v>
      </c>
      <c r="F18" s="12">
        <v>20565</v>
      </c>
      <c r="G18" s="12">
        <v>231</v>
      </c>
      <c r="H18" s="12">
        <v>603</v>
      </c>
      <c r="I18" s="12">
        <f t="shared" si="10"/>
        <v>21399</v>
      </c>
      <c r="J18" s="84">
        <f t="shared" si="11"/>
        <v>9.2390788121616135E-2</v>
      </c>
      <c r="K18" s="12">
        <v>21526</v>
      </c>
      <c r="L18" s="12">
        <v>37511</v>
      </c>
      <c r="M18" s="12">
        <f t="shared" si="12"/>
        <v>59037</v>
      </c>
      <c r="N18" s="84">
        <f t="shared" si="13"/>
        <v>0.25489391832963465</v>
      </c>
      <c r="O18" s="12">
        <f t="shared" si="14"/>
        <v>231614</v>
      </c>
      <c r="P18" s="12">
        <v>0</v>
      </c>
      <c r="Q18" s="12">
        <f t="shared" si="15"/>
        <v>231614</v>
      </c>
    </row>
    <row r="19" spans="1:17" ht="18">
      <c r="A19" s="1" t="s">
        <v>29</v>
      </c>
      <c r="B19" s="83">
        <v>125841</v>
      </c>
      <c r="C19" s="83">
        <v>35491</v>
      </c>
      <c r="D19" s="83">
        <f t="shared" si="8"/>
        <v>161332</v>
      </c>
      <c r="E19" s="84">
        <f t="shared" si="9"/>
        <v>0.66497947339785335</v>
      </c>
      <c r="F19" s="12">
        <v>12784</v>
      </c>
      <c r="G19" s="12">
        <v>2600</v>
      </c>
      <c r="H19" s="12">
        <v>0</v>
      </c>
      <c r="I19" s="12">
        <f t="shared" si="10"/>
        <v>15384</v>
      </c>
      <c r="J19" s="84">
        <f t="shared" si="11"/>
        <v>6.3409889040937792E-2</v>
      </c>
      <c r="K19" s="12">
        <v>15693</v>
      </c>
      <c r="L19" s="12">
        <v>50203</v>
      </c>
      <c r="M19" s="12">
        <f t="shared" si="12"/>
        <v>65896</v>
      </c>
      <c r="N19" s="84">
        <f t="shared" si="13"/>
        <v>0.27161063756120885</v>
      </c>
      <c r="O19" s="12">
        <f t="shared" si="14"/>
        <v>242612</v>
      </c>
      <c r="P19" s="12">
        <v>0</v>
      </c>
      <c r="Q19" s="12">
        <f t="shared" si="15"/>
        <v>242612</v>
      </c>
    </row>
    <row r="20" spans="1:17" s="11" customFormat="1" ht="18">
      <c r="A20" s="7" t="s">
        <v>30</v>
      </c>
      <c r="B20" s="85">
        <v>191893</v>
      </c>
      <c r="C20" s="85">
        <v>54899</v>
      </c>
      <c r="D20" s="85">
        <f t="shared" si="8"/>
        <v>246792</v>
      </c>
      <c r="E20" s="82">
        <f t="shared" si="9"/>
        <v>0.61374861354966104</v>
      </c>
      <c r="F20" s="15">
        <v>30453</v>
      </c>
      <c r="G20" s="15">
        <v>0</v>
      </c>
      <c r="H20" s="15">
        <v>4405</v>
      </c>
      <c r="I20" s="15">
        <f t="shared" si="10"/>
        <v>34858</v>
      </c>
      <c r="J20" s="82">
        <f t="shared" si="11"/>
        <v>8.6688584602070101E-2</v>
      </c>
      <c r="K20" s="15">
        <v>2695</v>
      </c>
      <c r="L20" s="15">
        <v>117761</v>
      </c>
      <c r="M20" s="15">
        <f t="shared" si="12"/>
        <v>120456</v>
      </c>
      <c r="N20" s="82">
        <f t="shared" si="13"/>
        <v>0.29956280184826889</v>
      </c>
      <c r="O20" s="15">
        <f t="shared" si="14"/>
        <v>402106</v>
      </c>
      <c r="P20" s="15">
        <v>123125</v>
      </c>
      <c r="Q20" s="15">
        <f t="shared" si="15"/>
        <v>525231</v>
      </c>
    </row>
    <row r="21" spans="1:17" s="11" customFormat="1" ht="18">
      <c r="A21" s="7" t="s">
        <v>31</v>
      </c>
      <c r="B21" s="85">
        <v>227865</v>
      </c>
      <c r="C21" s="85">
        <v>77194</v>
      </c>
      <c r="D21" s="85">
        <f t="shared" si="8"/>
        <v>305059</v>
      </c>
      <c r="E21" s="82">
        <f t="shared" si="9"/>
        <v>0.61222773678094711</v>
      </c>
      <c r="F21" s="15">
        <v>23302</v>
      </c>
      <c r="G21" s="15">
        <v>4813</v>
      </c>
      <c r="H21" s="15">
        <v>0</v>
      </c>
      <c r="I21" s="15">
        <f t="shared" si="10"/>
        <v>28115</v>
      </c>
      <c r="J21" s="82">
        <f t="shared" si="11"/>
        <v>5.6424438615468905E-2</v>
      </c>
      <c r="K21" s="15">
        <v>26325</v>
      </c>
      <c r="L21" s="15">
        <v>138778</v>
      </c>
      <c r="M21" s="15">
        <f t="shared" si="12"/>
        <v>165103</v>
      </c>
      <c r="N21" s="82">
        <f t="shared" si="13"/>
        <v>0.33134782460358397</v>
      </c>
      <c r="O21" s="15">
        <f t="shared" si="14"/>
        <v>498277</v>
      </c>
      <c r="P21" s="15">
        <v>58162</v>
      </c>
      <c r="Q21" s="15">
        <f t="shared" si="15"/>
        <v>556439</v>
      </c>
    </row>
    <row r="22" spans="1:17" ht="18">
      <c r="A22" s="1" t="s">
        <v>32</v>
      </c>
      <c r="B22" s="83">
        <v>83545</v>
      </c>
      <c r="C22" s="83">
        <v>24936</v>
      </c>
      <c r="D22" s="83">
        <f t="shared" si="8"/>
        <v>108481</v>
      </c>
      <c r="E22" s="84">
        <f t="shared" si="9"/>
        <v>0.60400102447606963</v>
      </c>
      <c r="F22" s="12">
        <v>30120</v>
      </c>
      <c r="G22" s="12">
        <v>4913</v>
      </c>
      <c r="H22" s="12">
        <v>1060</v>
      </c>
      <c r="I22" s="12">
        <f t="shared" si="10"/>
        <v>36093</v>
      </c>
      <c r="J22" s="84">
        <f t="shared" si="11"/>
        <v>0.20095877597380904</v>
      </c>
      <c r="K22" s="12">
        <v>6425</v>
      </c>
      <c r="L22" s="12">
        <v>28605</v>
      </c>
      <c r="M22" s="12">
        <f t="shared" si="12"/>
        <v>35030</v>
      </c>
      <c r="N22" s="84">
        <f t="shared" si="13"/>
        <v>0.19504019955012139</v>
      </c>
      <c r="O22" s="12">
        <f t="shared" si="14"/>
        <v>179604</v>
      </c>
      <c r="P22" s="12">
        <v>33910</v>
      </c>
      <c r="Q22" s="12">
        <f t="shared" si="15"/>
        <v>213514</v>
      </c>
    </row>
    <row r="23" spans="1:17" ht="18">
      <c r="A23" s="1" t="s">
        <v>33</v>
      </c>
      <c r="B23" s="83">
        <v>92967</v>
      </c>
      <c r="C23" s="83">
        <v>15268</v>
      </c>
      <c r="D23" s="83">
        <f t="shared" si="8"/>
        <v>108235</v>
      </c>
      <c r="E23" s="84">
        <f t="shared" si="9"/>
        <v>0.58343305626529529</v>
      </c>
      <c r="F23" s="12">
        <v>14300</v>
      </c>
      <c r="G23" s="12">
        <v>6000</v>
      </c>
      <c r="H23" s="12">
        <v>0</v>
      </c>
      <c r="I23" s="12">
        <f t="shared" si="10"/>
        <v>20300</v>
      </c>
      <c r="J23" s="84">
        <f t="shared" si="11"/>
        <v>0.10942570372047393</v>
      </c>
      <c r="K23" s="12">
        <v>6107</v>
      </c>
      <c r="L23" s="12">
        <v>50872</v>
      </c>
      <c r="M23" s="12">
        <f t="shared" si="12"/>
        <v>56979</v>
      </c>
      <c r="N23" s="84">
        <f t="shared" si="13"/>
        <v>0.30714124001423071</v>
      </c>
      <c r="O23" s="12">
        <f t="shared" si="14"/>
        <v>185514</v>
      </c>
      <c r="P23" s="12">
        <v>1125</v>
      </c>
      <c r="Q23" s="12">
        <f t="shared" si="15"/>
        <v>186639</v>
      </c>
    </row>
    <row r="24" spans="1:17" s="20" customFormat="1" ht="18">
      <c r="A24" s="16"/>
      <c r="B24" s="86"/>
      <c r="C24" s="86"/>
      <c r="D24" s="86"/>
      <c r="E24" s="87"/>
      <c r="F24" s="17"/>
      <c r="G24" s="17"/>
      <c r="H24" s="17"/>
      <c r="I24" s="17"/>
      <c r="J24" s="87"/>
      <c r="K24" s="17"/>
      <c r="L24" s="17"/>
      <c r="M24" s="17"/>
      <c r="N24" s="87"/>
      <c r="O24" s="17"/>
      <c r="P24" s="17"/>
      <c r="Q24" s="17"/>
    </row>
    <row r="25" spans="1:17" s="11" customFormat="1" ht="18">
      <c r="A25" s="21" t="s">
        <v>34</v>
      </c>
      <c r="B25" s="85"/>
      <c r="C25" s="85"/>
      <c r="D25" s="85"/>
      <c r="E25" s="82"/>
      <c r="F25" s="15"/>
      <c r="G25" s="15"/>
      <c r="H25" s="15"/>
      <c r="I25" s="15"/>
      <c r="J25" s="82"/>
      <c r="K25" s="15"/>
      <c r="L25" s="15"/>
      <c r="M25" s="15"/>
      <c r="N25" s="82"/>
      <c r="O25" s="15"/>
      <c r="P25" s="15"/>
      <c r="Q25" s="15"/>
    </row>
    <row r="26" spans="1:17" ht="18">
      <c r="A26" s="1" t="s">
        <v>35</v>
      </c>
      <c r="B26" s="83">
        <v>349495</v>
      </c>
      <c r="C26" s="83">
        <v>87474</v>
      </c>
      <c r="D26" s="83">
        <f t="shared" ref="D26:D36" si="16">SUM(B26:C26)</f>
        <v>436969</v>
      </c>
      <c r="E26" s="84">
        <f t="shared" ref="E26:E36" si="17">D26/O26</f>
        <v>0.76198290037892591</v>
      </c>
      <c r="F26" s="12">
        <v>20749</v>
      </c>
      <c r="G26" s="12">
        <v>12368</v>
      </c>
      <c r="H26" s="12">
        <v>9474</v>
      </c>
      <c r="I26" s="12">
        <f t="shared" ref="I26:I36" si="18">SUM(F26:H26)</f>
        <v>42591</v>
      </c>
      <c r="J26" s="84">
        <f t="shared" ref="J26:J36" si="19">I26/O26</f>
        <v>7.4269830834770512E-2</v>
      </c>
      <c r="K26" s="12">
        <v>14327</v>
      </c>
      <c r="L26" s="12">
        <v>79576</v>
      </c>
      <c r="M26" s="12">
        <f t="shared" ref="M26:M36" si="20">SUM(K26:L26)</f>
        <v>93903</v>
      </c>
      <c r="N26" s="84">
        <f t="shared" ref="N26:N36" si="21">M26/O26</f>
        <v>0.16374726878630355</v>
      </c>
      <c r="O26" s="12">
        <f t="shared" ref="O26:O36" si="22">SUM(D26,I26,M26)</f>
        <v>573463</v>
      </c>
      <c r="P26" s="12">
        <v>0</v>
      </c>
      <c r="Q26" s="12">
        <f t="shared" ref="Q26:Q36" si="23">O26+P26</f>
        <v>573463</v>
      </c>
    </row>
    <row r="27" spans="1:17" ht="18">
      <c r="A27" s="1" t="s">
        <v>36</v>
      </c>
      <c r="B27" s="83">
        <v>167330</v>
      </c>
      <c r="C27" s="83">
        <v>44092</v>
      </c>
      <c r="D27" s="83">
        <f t="shared" si="16"/>
        <v>211422</v>
      </c>
      <c r="E27" s="84">
        <f t="shared" si="17"/>
        <v>0.69337557433662278</v>
      </c>
      <c r="F27" s="12">
        <v>27708</v>
      </c>
      <c r="G27" s="12">
        <v>1465</v>
      </c>
      <c r="H27" s="12">
        <v>0</v>
      </c>
      <c r="I27" s="12">
        <f t="shared" si="18"/>
        <v>29173</v>
      </c>
      <c r="J27" s="84">
        <f t="shared" si="19"/>
        <v>9.5675216534335569E-2</v>
      </c>
      <c r="K27" s="12">
        <v>8738</v>
      </c>
      <c r="L27" s="12">
        <v>55584</v>
      </c>
      <c r="M27" s="12">
        <f t="shared" si="20"/>
        <v>64322</v>
      </c>
      <c r="N27" s="84">
        <f t="shared" si="21"/>
        <v>0.21094920912904166</v>
      </c>
      <c r="O27" s="12">
        <f t="shared" si="22"/>
        <v>304917</v>
      </c>
      <c r="P27" s="12">
        <v>69407</v>
      </c>
      <c r="Q27" s="12">
        <f t="shared" si="23"/>
        <v>374324</v>
      </c>
    </row>
    <row r="28" spans="1:17" ht="18">
      <c r="A28" s="1" t="s">
        <v>37</v>
      </c>
      <c r="B28" s="83">
        <v>153436</v>
      </c>
      <c r="C28" s="83">
        <v>26179</v>
      </c>
      <c r="D28" s="83">
        <f t="shared" si="16"/>
        <v>179615</v>
      </c>
      <c r="E28" s="84">
        <f t="shared" si="17"/>
        <v>0.57861556204135012</v>
      </c>
      <c r="F28" s="12">
        <v>40844</v>
      </c>
      <c r="G28" s="12">
        <v>1985</v>
      </c>
      <c r="H28" s="12">
        <v>0</v>
      </c>
      <c r="I28" s="12">
        <f t="shared" si="18"/>
        <v>42829</v>
      </c>
      <c r="J28" s="84">
        <f t="shared" si="19"/>
        <v>0.13797024695414628</v>
      </c>
      <c r="K28" s="12">
        <v>21621</v>
      </c>
      <c r="L28" s="12">
        <v>66357</v>
      </c>
      <c r="M28" s="12">
        <f t="shared" si="20"/>
        <v>87978</v>
      </c>
      <c r="N28" s="84">
        <f t="shared" si="21"/>
        <v>0.28341419100450355</v>
      </c>
      <c r="O28" s="12">
        <f t="shared" si="22"/>
        <v>310422</v>
      </c>
      <c r="P28" s="12">
        <v>64686</v>
      </c>
      <c r="Q28" s="12">
        <f t="shared" si="23"/>
        <v>375108</v>
      </c>
    </row>
    <row r="29" spans="1:17" s="11" customFormat="1" ht="18">
      <c r="A29" s="7" t="s">
        <v>38</v>
      </c>
      <c r="B29" s="85">
        <v>233245</v>
      </c>
      <c r="C29" s="85">
        <v>70168</v>
      </c>
      <c r="D29" s="85">
        <f t="shared" si="16"/>
        <v>303413</v>
      </c>
      <c r="E29" s="82">
        <f t="shared" si="17"/>
        <v>0.65998085832988929</v>
      </c>
      <c r="F29" s="15">
        <v>44687</v>
      </c>
      <c r="G29" s="15">
        <v>2387</v>
      </c>
      <c r="H29" s="15">
        <v>3110</v>
      </c>
      <c r="I29" s="15">
        <f t="shared" si="18"/>
        <v>50184</v>
      </c>
      <c r="J29" s="82">
        <f t="shared" si="19"/>
        <v>0.10915972418593523</v>
      </c>
      <c r="K29" s="15">
        <v>1842</v>
      </c>
      <c r="L29" s="15">
        <v>104291</v>
      </c>
      <c r="M29" s="15">
        <f t="shared" si="20"/>
        <v>106133</v>
      </c>
      <c r="N29" s="82">
        <f t="shared" si="21"/>
        <v>0.23085941748417549</v>
      </c>
      <c r="O29" s="15">
        <f t="shared" si="22"/>
        <v>459730</v>
      </c>
      <c r="P29" s="15">
        <v>0</v>
      </c>
      <c r="Q29" s="15">
        <f t="shared" si="23"/>
        <v>459730</v>
      </c>
    </row>
    <row r="30" spans="1:17" s="11" customFormat="1" ht="18">
      <c r="A30" s="7" t="s">
        <v>39</v>
      </c>
      <c r="B30" s="85">
        <v>562201</v>
      </c>
      <c r="C30" s="85">
        <v>183913</v>
      </c>
      <c r="D30" s="85">
        <f t="shared" si="16"/>
        <v>746114</v>
      </c>
      <c r="E30" s="82">
        <f t="shared" si="17"/>
        <v>0.65494615076031493</v>
      </c>
      <c r="F30" s="15">
        <v>105413</v>
      </c>
      <c r="G30" s="15">
        <v>13457</v>
      </c>
      <c r="H30" s="15">
        <v>1579</v>
      </c>
      <c r="I30" s="15">
        <f t="shared" si="18"/>
        <v>120449</v>
      </c>
      <c r="J30" s="82">
        <f t="shared" si="19"/>
        <v>0.10573130769953275</v>
      </c>
      <c r="K30" s="15">
        <v>44614</v>
      </c>
      <c r="L30" s="15">
        <v>228022</v>
      </c>
      <c r="M30" s="15">
        <f t="shared" si="20"/>
        <v>272636</v>
      </c>
      <c r="N30" s="82">
        <f t="shared" si="21"/>
        <v>0.23932254154015234</v>
      </c>
      <c r="O30" s="15">
        <f t="shared" si="22"/>
        <v>1139199</v>
      </c>
      <c r="P30" s="15">
        <v>29472</v>
      </c>
      <c r="Q30" s="15">
        <f t="shared" si="23"/>
        <v>1168671</v>
      </c>
    </row>
    <row r="31" spans="1:17" ht="18">
      <c r="A31" s="1" t="s">
        <v>40</v>
      </c>
      <c r="B31" s="83">
        <v>159211</v>
      </c>
      <c r="C31" s="83">
        <v>45062</v>
      </c>
      <c r="D31" s="83">
        <f t="shared" si="16"/>
        <v>204273</v>
      </c>
      <c r="E31" s="84">
        <f t="shared" si="17"/>
        <v>0.48935869487099631</v>
      </c>
      <c r="F31" s="12">
        <v>43419</v>
      </c>
      <c r="G31" s="12">
        <v>2063</v>
      </c>
      <c r="H31" s="12">
        <v>0</v>
      </c>
      <c r="I31" s="12">
        <f t="shared" si="18"/>
        <v>45482</v>
      </c>
      <c r="J31" s="84">
        <f t="shared" si="19"/>
        <v>0.10895719042713749</v>
      </c>
      <c r="K31" s="12">
        <v>39635</v>
      </c>
      <c r="L31" s="12">
        <v>128040</v>
      </c>
      <c r="M31" s="12">
        <f t="shared" si="20"/>
        <v>167675</v>
      </c>
      <c r="N31" s="84">
        <f t="shared" si="21"/>
        <v>0.40168411470186616</v>
      </c>
      <c r="O31" s="12">
        <f t="shared" si="22"/>
        <v>417430</v>
      </c>
      <c r="P31" s="12">
        <v>0</v>
      </c>
      <c r="Q31" s="12">
        <f t="shared" si="23"/>
        <v>417430</v>
      </c>
    </row>
    <row r="32" spans="1:17" ht="18">
      <c r="A32" s="1" t="s">
        <v>41</v>
      </c>
      <c r="B32" s="83">
        <v>169325</v>
      </c>
      <c r="C32" s="83">
        <v>42975</v>
      </c>
      <c r="D32" s="83">
        <f t="shared" si="16"/>
        <v>212300</v>
      </c>
      <c r="E32" s="84">
        <f t="shared" si="17"/>
        <v>0.75808432840084561</v>
      </c>
      <c r="F32" s="12">
        <v>16130</v>
      </c>
      <c r="G32" s="12">
        <v>3155</v>
      </c>
      <c r="H32" s="12">
        <v>0</v>
      </c>
      <c r="I32" s="12">
        <f t="shared" si="18"/>
        <v>19285</v>
      </c>
      <c r="J32" s="84">
        <f t="shared" si="19"/>
        <v>6.8863194880877568E-2</v>
      </c>
      <c r="K32" s="12">
        <v>7509</v>
      </c>
      <c r="L32" s="12">
        <v>40954</v>
      </c>
      <c r="M32" s="12">
        <f t="shared" si="20"/>
        <v>48463</v>
      </c>
      <c r="N32" s="84">
        <f t="shared" si="21"/>
        <v>0.17305247671827687</v>
      </c>
      <c r="O32" s="12">
        <f t="shared" si="22"/>
        <v>280048</v>
      </c>
      <c r="P32" s="12">
        <v>63637</v>
      </c>
      <c r="Q32" s="12">
        <f t="shared" si="23"/>
        <v>343685</v>
      </c>
    </row>
    <row r="33" spans="1:17" s="11" customFormat="1" ht="18">
      <c r="A33" s="7" t="s">
        <v>42</v>
      </c>
      <c r="B33" s="85">
        <v>242020</v>
      </c>
      <c r="C33" s="85">
        <v>66639</v>
      </c>
      <c r="D33" s="85">
        <f t="shared" si="16"/>
        <v>308659</v>
      </c>
      <c r="E33" s="82">
        <f t="shared" si="17"/>
        <v>0.69400718157882313</v>
      </c>
      <c r="F33" s="15">
        <v>36232</v>
      </c>
      <c r="G33" s="15">
        <v>322</v>
      </c>
      <c r="H33" s="15">
        <v>0</v>
      </c>
      <c r="I33" s="15">
        <f t="shared" si="18"/>
        <v>36554</v>
      </c>
      <c r="J33" s="82">
        <f t="shared" si="19"/>
        <v>8.2190179179717104E-2</v>
      </c>
      <c r="K33" s="15">
        <v>28016</v>
      </c>
      <c r="L33" s="15">
        <v>71520</v>
      </c>
      <c r="M33" s="15">
        <f t="shared" si="20"/>
        <v>99536</v>
      </c>
      <c r="N33" s="82">
        <f t="shared" si="21"/>
        <v>0.22380263924145979</v>
      </c>
      <c r="O33" s="15">
        <f t="shared" si="22"/>
        <v>444749</v>
      </c>
      <c r="P33" s="15">
        <v>0</v>
      </c>
      <c r="Q33" s="15">
        <f t="shared" si="23"/>
        <v>444749</v>
      </c>
    </row>
    <row r="34" spans="1:17" ht="18">
      <c r="A34" s="1" t="s">
        <v>43</v>
      </c>
      <c r="B34" s="83">
        <v>207038</v>
      </c>
      <c r="C34" s="83">
        <v>56878</v>
      </c>
      <c r="D34" s="83">
        <f t="shared" si="16"/>
        <v>263916</v>
      </c>
      <c r="E34" s="84">
        <f t="shared" si="17"/>
        <v>0.64313912797668371</v>
      </c>
      <c r="F34" s="12">
        <v>56000</v>
      </c>
      <c r="G34" s="12">
        <v>0</v>
      </c>
      <c r="H34" s="12">
        <v>1900</v>
      </c>
      <c r="I34" s="12">
        <f t="shared" si="18"/>
        <v>57900</v>
      </c>
      <c r="J34" s="84">
        <f t="shared" si="19"/>
        <v>0.14109699870356471</v>
      </c>
      <c r="K34" s="12">
        <v>1593</v>
      </c>
      <c r="L34" s="12">
        <v>86947</v>
      </c>
      <c r="M34" s="12">
        <f t="shared" si="20"/>
        <v>88540</v>
      </c>
      <c r="N34" s="84">
        <f t="shared" si="21"/>
        <v>0.21576387331975164</v>
      </c>
      <c r="O34" s="12">
        <f t="shared" si="22"/>
        <v>410356</v>
      </c>
      <c r="P34" s="12">
        <v>0</v>
      </c>
      <c r="Q34" s="12">
        <f t="shared" si="23"/>
        <v>410356</v>
      </c>
    </row>
    <row r="35" spans="1:17" s="11" customFormat="1" ht="18">
      <c r="A35" s="7" t="s">
        <v>469</v>
      </c>
      <c r="B35" s="85">
        <v>211731</v>
      </c>
      <c r="C35" s="85">
        <v>36128</v>
      </c>
      <c r="D35" s="85">
        <f t="shared" si="16"/>
        <v>247859</v>
      </c>
      <c r="E35" s="82">
        <f t="shared" si="17"/>
        <v>0.58953550047451309</v>
      </c>
      <c r="F35" s="15">
        <v>75411</v>
      </c>
      <c r="G35" s="15">
        <v>9075</v>
      </c>
      <c r="H35" s="15">
        <v>0</v>
      </c>
      <c r="I35" s="15">
        <f t="shared" si="18"/>
        <v>84486</v>
      </c>
      <c r="J35" s="82">
        <f t="shared" si="19"/>
        <v>0.20095092892769562</v>
      </c>
      <c r="K35" s="15">
        <v>6305</v>
      </c>
      <c r="L35" s="15">
        <v>81781</v>
      </c>
      <c r="M35" s="15">
        <f t="shared" si="20"/>
        <v>88086</v>
      </c>
      <c r="N35" s="82">
        <f t="shared" si="21"/>
        <v>0.20951357059779133</v>
      </c>
      <c r="O35" s="15">
        <f t="shared" si="22"/>
        <v>420431</v>
      </c>
      <c r="P35" s="15">
        <v>26676</v>
      </c>
      <c r="Q35" s="15">
        <f t="shared" si="23"/>
        <v>447107</v>
      </c>
    </row>
    <row r="36" spans="1:17" ht="18">
      <c r="A36" s="1" t="s">
        <v>45</v>
      </c>
      <c r="B36" s="83">
        <v>320163</v>
      </c>
      <c r="C36" s="83">
        <v>84025</v>
      </c>
      <c r="D36" s="83">
        <f t="shared" si="16"/>
        <v>404188</v>
      </c>
      <c r="E36" s="84">
        <f t="shared" si="17"/>
        <v>0.60452163300469031</v>
      </c>
      <c r="F36" s="12">
        <v>96814</v>
      </c>
      <c r="G36" s="12">
        <v>23520</v>
      </c>
      <c r="H36" s="12">
        <v>2549</v>
      </c>
      <c r="I36" s="12">
        <f t="shared" si="18"/>
        <v>122883</v>
      </c>
      <c r="J36" s="84">
        <f t="shared" si="19"/>
        <v>0.18378930554226094</v>
      </c>
      <c r="K36" s="12">
        <v>11648</v>
      </c>
      <c r="L36" s="12">
        <v>129889</v>
      </c>
      <c r="M36" s="12">
        <f t="shared" si="20"/>
        <v>141537</v>
      </c>
      <c r="N36" s="84">
        <f t="shared" si="21"/>
        <v>0.21168906145304872</v>
      </c>
      <c r="O36" s="12">
        <f t="shared" si="22"/>
        <v>668608</v>
      </c>
      <c r="P36" s="12">
        <v>0</v>
      </c>
      <c r="Q36" s="12">
        <f t="shared" si="23"/>
        <v>668608</v>
      </c>
    </row>
    <row r="37" spans="1:17" s="20" customFormat="1" ht="18">
      <c r="A37" s="16"/>
      <c r="B37" s="86"/>
      <c r="C37" s="86"/>
      <c r="D37" s="86"/>
      <c r="E37" s="87"/>
      <c r="F37" s="17"/>
      <c r="G37" s="17"/>
      <c r="H37" s="17"/>
      <c r="I37" s="17"/>
      <c r="J37" s="87"/>
      <c r="K37" s="17"/>
      <c r="L37" s="17"/>
      <c r="M37" s="17"/>
      <c r="N37" s="87"/>
      <c r="O37" s="17"/>
      <c r="P37" s="17"/>
      <c r="Q37" s="17"/>
    </row>
    <row r="38" spans="1:17" ht="18">
      <c r="A38" s="6" t="s">
        <v>46</v>
      </c>
      <c r="B38" s="83"/>
      <c r="C38" s="83"/>
      <c r="D38" s="83"/>
      <c r="E38" s="84"/>
      <c r="F38" s="12"/>
      <c r="G38" s="12"/>
      <c r="H38" s="12"/>
      <c r="I38" s="12"/>
      <c r="J38" s="84"/>
      <c r="K38" s="12"/>
      <c r="L38" s="12"/>
      <c r="M38" s="12"/>
      <c r="N38" s="84"/>
      <c r="O38" s="12"/>
      <c r="P38" s="12"/>
      <c r="Q38" s="12"/>
    </row>
    <row r="39" spans="1:17" ht="18">
      <c r="A39" s="1" t="s">
        <v>47</v>
      </c>
      <c r="B39" s="83">
        <v>413782</v>
      </c>
      <c r="C39" s="83">
        <v>108973</v>
      </c>
      <c r="D39" s="83">
        <f t="shared" ref="D39:D44" si="24">SUM(B39:C39)</f>
        <v>522755</v>
      </c>
      <c r="E39" s="84">
        <f t="shared" ref="E39:E44" si="25">D39/O39</f>
        <v>0.71285874418059192</v>
      </c>
      <c r="F39" s="12">
        <v>73133</v>
      </c>
      <c r="G39" s="12">
        <v>4220</v>
      </c>
      <c r="H39" s="12">
        <v>0</v>
      </c>
      <c r="I39" s="12">
        <f t="shared" ref="I39:I44" si="26">SUM(F39:H39)</f>
        <v>77353</v>
      </c>
      <c r="J39" s="84">
        <f t="shared" ref="J39:J44" si="27">I39/O39</f>
        <v>0.10548299382808643</v>
      </c>
      <c r="K39" s="12">
        <v>16603</v>
      </c>
      <c r="L39" s="12">
        <v>116611</v>
      </c>
      <c r="M39" s="12">
        <f t="shared" ref="M39:M44" si="28">SUM(K39:L39)</f>
        <v>133214</v>
      </c>
      <c r="N39" s="84">
        <f t="shared" ref="N39:N44" si="29">M39/O39</f>
        <v>0.18165826199132168</v>
      </c>
      <c r="O39" s="12">
        <f t="shared" ref="O39:O44" si="30">SUM(D39,I39,M39)</f>
        <v>733322</v>
      </c>
      <c r="P39" s="12">
        <v>108473</v>
      </c>
      <c r="Q39" s="12">
        <f t="shared" ref="Q39:Q44" si="31">O39+P39</f>
        <v>841795</v>
      </c>
    </row>
    <row r="40" spans="1:17" s="11" customFormat="1" ht="18">
      <c r="A40" s="7" t="s">
        <v>48</v>
      </c>
      <c r="B40" s="85">
        <v>272453</v>
      </c>
      <c r="C40" s="85">
        <v>69778</v>
      </c>
      <c r="D40" s="85">
        <f t="shared" si="24"/>
        <v>342231</v>
      </c>
      <c r="E40" s="82">
        <f t="shared" si="25"/>
        <v>0.70884778137485782</v>
      </c>
      <c r="F40" s="15">
        <v>51853</v>
      </c>
      <c r="G40" s="15">
        <v>8005</v>
      </c>
      <c r="H40" s="15">
        <v>0</v>
      </c>
      <c r="I40" s="15">
        <f t="shared" si="26"/>
        <v>59858</v>
      </c>
      <c r="J40" s="82">
        <f t="shared" si="27"/>
        <v>0.1239812012866638</v>
      </c>
      <c r="K40" s="15">
        <v>18492</v>
      </c>
      <c r="L40" s="15">
        <v>62218</v>
      </c>
      <c r="M40" s="15">
        <f t="shared" si="28"/>
        <v>80710</v>
      </c>
      <c r="N40" s="82">
        <f t="shared" si="29"/>
        <v>0.16717101733847833</v>
      </c>
      <c r="O40" s="15">
        <f t="shared" si="30"/>
        <v>482799</v>
      </c>
      <c r="P40" s="15">
        <v>66395</v>
      </c>
      <c r="Q40" s="15">
        <f t="shared" si="31"/>
        <v>549194</v>
      </c>
    </row>
    <row r="41" spans="1:17" s="11" customFormat="1" ht="18">
      <c r="A41" s="7" t="s">
        <v>49</v>
      </c>
      <c r="B41" s="85">
        <v>229219</v>
      </c>
      <c r="C41" s="85">
        <v>69012</v>
      </c>
      <c r="D41" s="85">
        <f t="shared" si="24"/>
        <v>298231</v>
      </c>
      <c r="E41" s="82">
        <f t="shared" si="25"/>
        <v>0.6107386261242812</v>
      </c>
      <c r="F41" s="15">
        <v>48790</v>
      </c>
      <c r="G41" s="15">
        <v>3052</v>
      </c>
      <c r="H41" s="15">
        <v>10900</v>
      </c>
      <c r="I41" s="15">
        <f t="shared" si="26"/>
        <v>62742</v>
      </c>
      <c r="J41" s="82">
        <f t="shared" si="27"/>
        <v>0.12848752436966529</v>
      </c>
      <c r="K41" s="15">
        <v>30106</v>
      </c>
      <c r="L41" s="15">
        <v>97233</v>
      </c>
      <c r="M41" s="15">
        <f t="shared" si="28"/>
        <v>127339</v>
      </c>
      <c r="N41" s="82">
        <f t="shared" si="29"/>
        <v>0.26077384950605353</v>
      </c>
      <c r="O41" s="15">
        <f t="shared" si="30"/>
        <v>488312</v>
      </c>
      <c r="P41" s="15">
        <v>296613</v>
      </c>
      <c r="Q41" s="15">
        <f t="shared" si="31"/>
        <v>784925</v>
      </c>
    </row>
    <row r="42" spans="1:17" ht="18">
      <c r="A42" s="1" t="s">
        <v>50</v>
      </c>
      <c r="B42" s="83">
        <v>300458</v>
      </c>
      <c r="C42" s="83">
        <v>93255</v>
      </c>
      <c r="D42" s="83">
        <f t="shared" si="24"/>
        <v>393713</v>
      </c>
      <c r="E42" s="84">
        <f t="shared" si="25"/>
        <v>0.70715156827280745</v>
      </c>
      <c r="F42" s="12">
        <v>67839</v>
      </c>
      <c r="G42" s="12">
        <v>14717</v>
      </c>
      <c r="H42" s="12">
        <v>0</v>
      </c>
      <c r="I42" s="12">
        <f t="shared" si="26"/>
        <v>82556</v>
      </c>
      <c r="J42" s="84">
        <f t="shared" si="27"/>
        <v>0.14827959673754712</v>
      </c>
      <c r="K42" s="12">
        <v>0</v>
      </c>
      <c r="L42" s="12">
        <v>80490</v>
      </c>
      <c r="M42" s="12">
        <f t="shared" si="28"/>
        <v>80490</v>
      </c>
      <c r="N42" s="84">
        <f t="shared" si="29"/>
        <v>0.14456883498964543</v>
      </c>
      <c r="O42" s="12">
        <f t="shared" si="30"/>
        <v>556759</v>
      </c>
      <c r="P42" s="12">
        <v>275594</v>
      </c>
      <c r="Q42" s="12">
        <f t="shared" si="31"/>
        <v>832353</v>
      </c>
    </row>
    <row r="43" spans="1:17" ht="18">
      <c r="A43" s="1" t="s">
        <v>51</v>
      </c>
      <c r="B43" s="83">
        <v>244233</v>
      </c>
      <c r="C43" s="83">
        <v>62655</v>
      </c>
      <c r="D43" s="83">
        <f t="shared" si="24"/>
        <v>306888</v>
      </c>
      <c r="E43" s="84">
        <f t="shared" si="25"/>
        <v>0.74462979363558057</v>
      </c>
      <c r="F43" s="12">
        <v>27523</v>
      </c>
      <c r="G43" s="12">
        <v>1375</v>
      </c>
      <c r="H43" s="12">
        <v>0</v>
      </c>
      <c r="I43" s="12">
        <f t="shared" si="26"/>
        <v>28898</v>
      </c>
      <c r="J43" s="84">
        <f t="shared" si="27"/>
        <v>7.0117801205915542E-2</v>
      </c>
      <c r="K43" s="12">
        <v>5168</v>
      </c>
      <c r="L43" s="12">
        <v>71181</v>
      </c>
      <c r="M43" s="12">
        <f t="shared" si="28"/>
        <v>76349</v>
      </c>
      <c r="N43" s="84">
        <f t="shared" si="29"/>
        <v>0.18525240515850389</v>
      </c>
      <c r="O43" s="12">
        <f t="shared" si="30"/>
        <v>412135</v>
      </c>
      <c r="P43" s="12">
        <v>32083</v>
      </c>
      <c r="Q43" s="12">
        <f t="shared" si="31"/>
        <v>444218</v>
      </c>
    </row>
    <row r="44" spans="1:17" ht="18">
      <c r="A44" s="1" t="s">
        <v>52</v>
      </c>
      <c r="B44" s="83">
        <v>491192</v>
      </c>
      <c r="C44" s="83">
        <v>127969</v>
      </c>
      <c r="D44" s="83">
        <f t="shared" si="24"/>
        <v>619161</v>
      </c>
      <c r="E44" s="84">
        <f t="shared" si="25"/>
        <v>0.70377278710214219</v>
      </c>
      <c r="F44" s="12">
        <v>116889</v>
      </c>
      <c r="G44" s="12">
        <v>0</v>
      </c>
      <c r="H44" s="12">
        <v>12900</v>
      </c>
      <c r="I44" s="12">
        <f t="shared" si="26"/>
        <v>129789</v>
      </c>
      <c r="J44" s="84">
        <f t="shared" si="27"/>
        <v>0.14752538720171315</v>
      </c>
      <c r="K44" s="12">
        <v>2873</v>
      </c>
      <c r="L44" s="12">
        <v>127951</v>
      </c>
      <c r="M44" s="12">
        <f t="shared" si="28"/>
        <v>130824</v>
      </c>
      <c r="N44" s="84">
        <f t="shared" si="29"/>
        <v>0.14870182569614468</v>
      </c>
      <c r="O44" s="12">
        <f t="shared" si="30"/>
        <v>879774</v>
      </c>
      <c r="P44" s="12">
        <v>27180</v>
      </c>
      <c r="Q44" s="12">
        <f t="shared" si="31"/>
        <v>906954</v>
      </c>
    </row>
    <row r="45" spans="1:17" s="20" customFormat="1" ht="18">
      <c r="A45" s="16"/>
      <c r="B45" s="86"/>
      <c r="C45" s="86"/>
      <c r="D45" s="86"/>
      <c r="E45" s="87"/>
      <c r="F45" s="17"/>
      <c r="G45" s="17"/>
      <c r="H45" s="17"/>
      <c r="I45" s="17"/>
      <c r="J45" s="87"/>
      <c r="K45" s="17"/>
      <c r="L45" s="17"/>
      <c r="M45" s="17"/>
      <c r="N45" s="87"/>
      <c r="O45" s="17"/>
      <c r="P45" s="17"/>
      <c r="Q45" s="17"/>
    </row>
    <row r="46" spans="1:17" ht="18">
      <c r="A46" s="6" t="s">
        <v>53</v>
      </c>
      <c r="B46" s="83"/>
      <c r="C46" s="83"/>
      <c r="D46" s="83"/>
      <c r="E46" s="84"/>
      <c r="F46" s="12"/>
      <c r="G46" s="12"/>
      <c r="H46" s="12"/>
      <c r="I46" s="12"/>
      <c r="J46" s="84"/>
      <c r="K46" s="12"/>
      <c r="L46" s="12"/>
      <c r="M46" s="12"/>
      <c r="N46" s="84"/>
      <c r="O46" s="12"/>
      <c r="P46" s="12"/>
      <c r="Q46" s="12"/>
    </row>
    <row r="47" spans="1:17" ht="18">
      <c r="A47" s="1" t="s">
        <v>54</v>
      </c>
      <c r="B47" s="83">
        <v>612473</v>
      </c>
      <c r="C47" s="83">
        <v>100202</v>
      </c>
      <c r="D47" s="83">
        <f>SUM(B47:C47)</f>
        <v>712675</v>
      </c>
      <c r="E47" s="84">
        <f>D47/O47</f>
        <v>0.67771506820656435</v>
      </c>
      <c r="F47" s="12">
        <v>188221</v>
      </c>
      <c r="G47" s="12">
        <v>0</v>
      </c>
      <c r="H47" s="12">
        <v>15262</v>
      </c>
      <c r="I47" s="12">
        <f>SUM(F47:H47)</f>
        <v>203483</v>
      </c>
      <c r="J47" s="84">
        <f>I47/O47</f>
        <v>0.19350123860648449</v>
      </c>
      <c r="K47" s="12">
        <v>11405</v>
      </c>
      <c r="L47" s="12">
        <v>124022</v>
      </c>
      <c r="M47" s="12">
        <f>SUM(K47:L47)</f>
        <v>135427</v>
      </c>
      <c r="N47" s="84">
        <f>M47/O47</f>
        <v>0.12878369318695113</v>
      </c>
      <c r="O47" s="12">
        <f>SUM(D47,I47,M47)</f>
        <v>1051585</v>
      </c>
      <c r="P47" s="12">
        <v>0</v>
      </c>
      <c r="Q47" s="12">
        <f>O47+P47</f>
        <v>1051585</v>
      </c>
    </row>
    <row r="48" spans="1:17" ht="18">
      <c r="A48" s="1" t="s">
        <v>55</v>
      </c>
      <c r="B48" s="83">
        <v>451605</v>
      </c>
      <c r="C48" s="83">
        <v>137595</v>
      </c>
      <c r="D48" s="83">
        <f>SUM(B48:C48)</f>
        <v>589200</v>
      </c>
      <c r="E48" s="84">
        <f>D48/O48</f>
        <v>0.66076034540764828</v>
      </c>
      <c r="F48" s="12">
        <v>137452</v>
      </c>
      <c r="G48" s="12">
        <v>8699</v>
      </c>
      <c r="H48" s="12">
        <v>1119</v>
      </c>
      <c r="I48" s="12">
        <f>SUM(F48:H48)</f>
        <v>147270</v>
      </c>
      <c r="J48" s="84">
        <f>I48/O48</f>
        <v>0.16515644274980373</v>
      </c>
      <c r="K48" s="12">
        <v>8361</v>
      </c>
      <c r="L48" s="12">
        <v>146869</v>
      </c>
      <c r="M48" s="12">
        <f>SUM(K48:L48)</f>
        <v>155230</v>
      </c>
      <c r="N48" s="84">
        <f>M48/O48</f>
        <v>0.17408321184254794</v>
      </c>
      <c r="O48" s="12">
        <f>SUM(D48,I48,M48)</f>
        <v>891700</v>
      </c>
      <c r="P48" s="12">
        <v>9200</v>
      </c>
      <c r="Q48" s="12">
        <f>O48+P48</f>
        <v>900900</v>
      </c>
    </row>
    <row r="49" spans="1:17" s="11" customFormat="1" ht="18">
      <c r="A49" s="7" t="s">
        <v>56</v>
      </c>
      <c r="B49" s="85">
        <v>311279</v>
      </c>
      <c r="C49" s="85">
        <v>89693</v>
      </c>
      <c r="D49" s="85">
        <f>SUM(B49:C49)</f>
        <v>400972</v>
      </c>
      <c r="E49" s="82">
        <f>D49/O49</f>
        <v>0.62300848655854668</v>
      </c>
      <c r="F49" s="15">
        <v>96859</v>
      </c>
      <c r="G49" s="15">
        <v>6906</v>
      </c>
      <c r="H49" s="15">
        <v>0</v>
      </c>
      <c r="I49" s="15">
        <f>SUM(F49:H49)</f>
        <v>103765</v>
      </c>
      <c r="J49" s="82">
        <f>I49/O49</f>
        <v>0.16122441369409235</v>
      </c>
      <c r="K49" s="15">
        <v>3063</v>
      </c>
      <c r="L49" s="15">
        <v>135806</v>
      </c>
      <c r="M49" s="15">
        <f>SUM(K49:L49)</f>
        <v>138869</v>
      </c>
      <c r="N49" s="82">
        <f>M49/O49</f>
        <v>0.21576709974736097</v>
      </c>
      <c r="O49" s="15">
        <f>SUM(D49,I49,M49)</f>
        <v>643606</v>
      </c>
      <c r="P49" s="15">
        <v>75432</v>
      </c>
      <c r="Q49" s="15">
        <f>O49+P49</f>
        <v>719038</v>
      </c>
    </row>
    <row r="50" spans="1:17" s="11" customFormat="1" ht="18">
      <c r="A50" s="7" t="s">
        <v>57</v>
      </c>
      <c r="B50" s="85">
        <v>561689</v>
      </c>
      <c r="C50" s="85">
        <v>156768</v>
      </c>
      <c r="D50" s="85">
        <f>SUM(B50:C50)</f>
        <v>718457</v>
      </c>
      <c r="E50" s="82">
        <f>D50/O50</f>
        <v>0.53045284261478332</v>
      </c>
      <c r="F50" s="15">
        <v>173027</v>
      </c>
      <c r="G50" s="15">
        <v>48482</v>
      </c>
      <c r="H50" s="15">
        <v>0</v>
      </c>
      <c r="I50" s="15">
        <f>SUM(F50:H50)</f>
        <v>221509</v>
      </c>
      <c r="J50" s="82">
        <f>I50/O50</f>
        <v>0.16354503987678878</v>
      </c>
      <c r="K50" s="15">
        <v>57716</v>
      </c>
      <c r="L50" s="15">
        <v>356740</v>
      </c>
      <c r="M50" s="15">
        <f>SUM(K50:L50)</f>
        <v>414456</v>
      </c>
      <c r="N50" s="82">
        <f>M50/O50</f>
        <v>0.30600211750842793</v>
      </c>
      <c r="O50" s="15">
        <f>SUM(D50,I50,M50)</f>
        <v>1354422</v>
      </c>
      <c r="P50" s="15">
        <v>38651</v>
      </c>
      <c r="Q50" s="15">
        <f>O50+P50</f>
        <v>1393073</v>
      </c>
    </row>
    <row r="51" spans="1:17" ht="18">
      <c r="A51" s="1" t="s">
        <v>58</v>
      </c>
      <c r="B51" s="83">
        <v>415947</v>
      </c>
      <c r="C51" s="83">
        <v>95858</v>
      </c>
      <c r="D51" s="83">
        <f>SUM(B51:C51)</f>
        <v>511805</v>
      </c>
      <c r="E51" s="84">
        <f>D51/O51</f>
        <v>0.71535196286579661</v>
      </c>
      <c r="F51" s="12">
        <v>56887</v>
      </c>
      <c r="G51" s="12">
        <v>5720</v>
      </c>
      <c r="H51" s="12">
        <v>0</v>
      </c>
      <c r="I51" s="12">
        <f>SUM(F51:H51)</f>
        <v>62607</v>
      </c>
      <c r="J51" s="84">
        <f>I51/O51</f>
        <v>8.7506062541669052E-2</v>
      </c>
      <c r="K51" s="12">
        <v>70580</v>
      </c>
      <c r="L51" s="12">
        <v>70467</v>
      </c>
      <c r="M51" s="12">
        <f>SUM(K51:L51)</f>
        <v>141047</v>
      </c>
      <c r="N51" s="84">
        <f>M51/O51</f>
        <v>0.1971419745925343</v>
      </c>
      <c r="O51" s="12">
        <f>SUM(D51,I51,M51)</f>
        <v>715459</v>
      </c>
      <c r="P51" s="12">
        <v>172287</v>
      </c>
      <c r="Q51" s="12">
        <f>O51+P51</f>
        <v>887746</v>
      </c>
    </row>
    <row r="52" spans="1:17" s="20" customFormat="1" ht="18">
      <c r="A52" s="16"/>
      <c r="B52" s="86"/>
      <c r="C52" s="86"/>
      <c r="D52" s="86"/>
      <c r="E52" s="87"/>
      <c r="F52" s="17"/>
      <c r="G52" s="17"/>
      <c r="H52" s="17"/>
      <c r="I52" s="17"/>
      <c r="J52" s="87"/>
      <c r="K52" s="17"/>
      <c r="L52" s="17"/>
      <c r="M52" s="17"/>
      <c r="N52" s="87"/>
      <c r="O52" s="17"/>
      <c r="P52" s="17"/>
      <c r="Q52" s="17"/>
    </row>
    <row r="53" spans="1:17" s="11" customFormat="1" ht="18">
      <c r="A53" s="21" t="s">
        <v>59</v>
      </c>
      <c r="B53" s="85"/>
      <c r="C53" s="85"/>
      <c r="D53" s="85"/>
      <c r="E53" s="82"/>
      <c r="F53" s="15"/>
      <c r="G53" s="15"/>
      <c r="H53" s="15"/>
      <c r="I53" s="15"/>
      <c r="J53" s="82"/>
      <c r="K53" s="15"/>
      <c r="L53" s="15"/>
      <c r="M53" s="15"/>
      <c r="N53" s="82"/>
      <c r="O53" s="15"/>
      <c r="P53" s="15"/>
      <c r="Q53" s="15"/>
    </row>
    <row r="54" spans="1:17" ht="18">
      <c r="A54" s="1" t="s">
        <v>60</v>
      </c>
      <c r="B54" s="83">
        <v>584311</v>
      </c>
      <c r="C54" s="83">
        <v>176699</v>
      </c>
      <c r="D54" s="83">
        <f>SUM(B54:C54)</f>
        <v>761010</v>
      </c>
      <c r="E54" s="84">
        <f>D54/O54</f>
        <v>0.71788655466148465</v>
      </c>
      <c r="F54" s="12">
        <v>116307</v>
      </c>
      <c r="G54" s="12">
        <v>25099</v>
      </c>
      <c r="H54" s="12">
        <v>0</v>
      </c>
      <c r="I54" s="12">
        <f>SUM(F54:H54)</f>
        <v>141406</v>
      </c>
      <c r="J54" s="84">
        <f>I54/O54</f>
        <v>0.13339307781561596</v>
      </c>
      <c r="K54" s="12">
        <v>16025</v>
      </c>
      <c r="L54" s="12">
        <v>141629</v>
      </c>
      <c r="M54" s="12">
        <f>SUM(K54:L54)</f>
        <v>157654</v>
      </c>
      <c r="N54" s="84">
        <f>M54/O54</f>
        <v>0.14872036752289944</v>
      </c>
      <c r="O54" s="12">
        <f>SUM(D54,I54,M54)</f>
        <v>1060070</v>
      </c>
      <c r="P54" s="12">
        <v>0</v>
      </c>
      <c r="Q54" s="12">
        <f>O54+P54</f>
        <v>1060070</v>
      </c>
    </row>
    <row r="55" spans="1:17" s="11" customFormat="1" ht="18">
      <c r="A55" s="7" t="s">
        <v>61</v>
      </c>
      <c r="B55" s="85">
        <v>736502</v>
      </c>
      <c r="C55" s="85">
        <v>210929</v>
      </c>
      <c r="D55" s="85">
        <f>SUM(B55:C55)</f>
        <v>947431</v>
      </c>
      <c r="E55" s="82">
        <f>D55/O55</f>
        <v>0.73607969973530274</v>
      </c>
      <c r="F55" s="15">
        <v>143000</v>
      </c>
      <c r="G55" s="15">
        <v>5839</v>
      </c>
      <c r="H55" s="15">
        <v>1758</v>
      </c>
      <c r="I55" s="15">
        <f>SUM(F55:H55)</f>
        <v>150597</v>
      </c>
      <c r="J55" s="82">
        <f>I55/O55</f>
        <v>0.11700207671169446</v>
      </c>
      <c r="K55" s="15">
        <v>23005</v>
      </c>
      <c r="L55" s="15">
        <v>166098</v>
      </c>
      <c r="M55" s="15">
        <f>SUM(K55:L55)</f>
        <v>189103</v>
      </c>
      <c r="N55" s="82">
        <f>M55/O55</f>
        <v>0.14691822355300277</v>
      </c>
      <c r="O55" s="15">
        <f>SUM(D55,I55,M55)</f>
        <v>1287131</v>
      </c>
      <c r="P55" s="15">
        <v>48669</v>
      </c>
      <c r="Q55" s="15">
        <f>O55+P55</f>
        <v>1335800</v>
      </c>
    </row>
    <row r="56" spans="1:17" ht="18">
      <c r="A56" s="1" t="s">
        <v>62</v>
      </c>
      <c r="B56" s="83">
        <v>426879</v>
      </c>
      <c r="C56" s="83">
        <v>118282</v>
      </c>
      <c r="D56" s="83">
        <f>SUM(B56:C56)</f>
        <v>545161</v>
      </c>
      <c r="E56" s="84">
        <f>D56/O56</f>
        <v>0.70239129034336145</v>
      </c>
      <c r="F56" s="12">
        <v>80788</v>
      </c>
      <c r="G56" s="12">
        <v>11771</v>
      </c>
      <c r="H56" s="12">
        <v>0</v>
      </c>
      <c r="I56" s="12">
        <f>SUM(F56:H56)</f>
        <v>92559</v>
      </c>
      <c r="J56" s="84">
        <f>I56/O56</f>
        <v>0.11925401017844489</v>
      </c>
      <c r="K56" s="12">
        <v>53017</v>
      </c>
      <c r="L56" s="12">
        <v>85413</v>
      </c>
      <c r="M56" s="12">
        <f>SUM(K56:L56)</f>
        <v>138430</v>
      </c>
      <c r="N56" s="84">
        <f>M56/O56</f>
        <v>0.17835469947819366</v>
      </c>
      <c r="O56" s="12">
        <f>SUM(D56,I56,M56)</f>
        <v>776150</v>
      </c>
      <c r="P56" s="12">
        <v>13146</v>
      </c>
      <c r="Q56" s="12">
        <f>O56+P56</f>
        <v>789296</v>
      </c>
    </row>
    <row r="57" spans="1:17" s="20" customFormat="1" ht="18">
      <c r="A57" s="16"/>
      <c r="B57" s="86"/>
      <c r="C57" s="86"/>
      <c r="D57" s="86"/>
      <c r="E57" s="87"/>
      <c r="F57" s="17"/>
      <c r="G57" s="17"/>
      <c r="H57" s="17"/>
      <c r="I57" s="17"/>
      <c r="J57" s="87"/>
      <c r="K57" s="17"/>
      <c r="L57" s="17"/>
      <c r="M57" s="17"/>
      <c r="N57" s="87"/>
      <c r="O57" s="17"/>
      <c r="P57" s="17"/>
      <c r="Q57" s="17"/>
    </row>
    <row r="58" spans="1:17" ht="18">
      <c r="A58" s="6" t="s">
        <v>63</v>
      </c>
      <c r="B58" s="83"/>
      <c r="C58" s="83"/>
      <c r="D58" s="83"/>
      <c r="E58" s="84"/>
      <c r="F58" s="12"/>
      <c r="G58" s="12"/>
      <c r="H58" s="12"/>
      <c r="I58" s="12"/>
      <c r="J58" s="84"/>
      <c r="K58" s="12"/>
      <c r="L58" s="12"/>
      <c r="M58" s="12"/>
      <c r="N58" s="84"/>
      <c r="O58" s="12"/>
      <c r="P58" s="12"/>
      <c r="Q58" s="12"/>
    </row>
    <row r="59" spans="1:17" ht="18">
      <c r="A59" s="1" t="s">
        <v>64</v>
      </c>
      <c r="B59" s="83">
        <v>862657</v>
      </c>
      <c r="C59" s="83">
        <v>270922</v>
      </c>
      <c r="D59" s="83">
        <f>SUM(B59:C59)</f>
        <v>1133579</v>
      </c>
      <c r="E59" s="84">
        <f>D59/O59</f>
        <v>0.63511839496288447</v>
      </c>
      <c r="F59" s="12">
        <v>390536</v>
      </c>
      <c r="G59" s="12">
        <v>35790</v>
      </c>
      <c r="H59" s="12">
        <v>0</v>
      </c>
      <c r="I59" s="12">
        <f>SUM(F59:H59)</f>
        <v>426326</v>
      </c>
      <c r="J59" s="84">
        <f>I59/O59</f>
        <v>0.23886071006162488</v>
      </c>
      <c r="K59" s="12">
        <v>76361</v>
      </c>
      <c r="L59" s="12">
        <v>148565</v>
      </c>
      <c r="M59" s="12">
        <f>SUM(K59:L59)</f>
        <v>224926</v>
      </c>
      <c r="N59" s="84">
        <f>M59/O59</f>
        <v>0.12602089497549068</v>
      </c>
      <c r="O59" s="12">
        <f>SUM(D59,I59,M59)</f>
        <v>1784831</v>
      </c>
      <c r="P59" s="12">
        <v>756000</v>
      </c>
      <c r="Q59" s="12">
        <f>O59+P59</f>
        <v>2540831</v>
      </c>
    </row>
    <row r="60" spans="1:17" s="11" customFormat="1" ht="18">
      <c r="A60" s="7" t="s">
        <v>65</v>
      </c>
      <c r="B60" s="85">
        <v>1601180</v>
      </c>
      <c r="C60" s="85">
        <v>427367</v>
      </c>
      <c r="D60" s="85">
        <f>SUM(B60:C60)</f>
        <v>2028547</v>
      </c>
      <c r="E60" s="82">
        <f>D60/O60</f>
        <v>0.68393311939776169</v>
      </c>
      <c r="F60" s="15">
        <v>361793</v>
      </c>
      <c r="G60" s="15">
        <v>90296</v>
      </c>
      <c r="H60" s="15">
        <v>0</v>
      </c>
      <c r="I60" s="15">
        <f>SUM(F60:H60)</f>
        <v>452089</v>
      </c>
      <c r="J60" s="82">
        <f>I60/O60</f>
        <v>0.15242370032117308</v>
      </c>
      <c r="K60" s="15">
        <v>35073</v>
      </c>
      <c r="L60" s="15">
        <v>450293</v>
      </c>
      <c r="M60" s="15">
        <f>SUM(K60:L60)</f>
        <v>485366</v>
      </c>
      <c r="N60" s="82">
        <f>M60/O60</f>
        <v>0.16364318028106523</v>
      </c>
      <c r="O60" s="15">
        <f>SUM(D60,I60,M60)</f>
        <v>2966002</v>
      </c>
      <c r="P60" s="15">
        <v>0</v>
      </c>
      <c r="Q60" s="15">
        <f>O60+P60</f>
        <v>2966002</v>
      </c>
    </row>
    <row r="61" spans="1:17" s="11" customFormat="1" ht="18">
      <c r="A61" s="7" t="s">
        <v>66</v>
      </c>
      <c r="B61" s="85">
        <v>1411929</v>
      </c>
      <c r="C61" s="85">
        <v>375136</v>
      </c>
      <c r="D61" s="85">
        <f>SUM(B61:C61)</f>
        <v>1787065</v>
      </c>
      <c r="E61" s="82">
        <f>D61/O61</f>
        <v>0.67833097931564323</v>
      </c>
      <c r="F61" s="15">
        <v>347735</v>
      </c>
      <c r="G61" s="15"/>
      <c r="H61" s="15"/>
      <c r="I61" s="15">
        <f>SUM(F61:H61)</f>
        <v>347735</v>
      </c>
      <c r="J61" s="82">
        <f>I61/O61</f>
        <v>0.13199263770054542</v>
      </c>
      <c r="K61" s="15">
        <v>121875</v>
      </c>
      <c r="L61" s="15">
        <v>377828</v>
      </c>
      <c r="M61" s="15">
        <f>SUM(K61:L61)</f>
        <v>499703</v>
      </c>
      <c r="N61" s="82">
        <f>M61/O61</f>
        <v>0.18967638298381137</v>
      </c>
      <c r="O61" s="15">
        <f>SUM(D61,I61,M61)</f>
        <v>2634503</v>
      </c>
      <c r="P61" s="15">
        <v>89937</v>
      </c>
      <c r="Q61" s="15">
        <f>O61+P61</f>
        <v>2724440</v>
      </c>
    </row>
    <row r="62" spans="1:17" ht="18">
      <c r="A62" s="1" t="s">
        <v>67</v>
      </c>
      <c r="B62" s="83">
        <v>1459345</v>
      </c>
      <c r="C62" s="83">
        <v>402519</v>
      </c>
      <c r="D62" s="83">
        <f>SUM(B62:C62)</f>
        <v>1861864</v>
      </c>
      <c r="E62" s="84">
        <f>D62/O62</f>
        <v>0.64260307077640544</v>
      </c>
      <c r="F62" s="12">
        <v>433744</v>
      </c>
      <c r="G62" s="12">
        <v>27097</v>
      </c>
      <c r="H62" s="12">
        <v>0</v>
      </c>
      <c r="I62" s="12">
        <f>SUM(F62:H62)</f>
        <v>460841</v>
      </c>
      <c r="J62" s="84">
        <f>I62/O62</f>
        <v>0.15905449685888415</v>
      </c>
      <c r="K62" s="12">
        <v>51831</v>
      </c>
      <c r="L62" s="12">
        <v>522842</v>
      </c>
      <c r="M62" s="12">
        <f>SUM(K62:L62)</f>
        <v>574673</v>
      </c>
      <c r="N62" s="84">
        <f>M62/O62</f>
        <v>0.19834243236471044</v>
      </c>
      <c r="O62" s="12">
        <f>SUM(D62,I62,M62)</f>
        <v>2897378</v>
      </c>
      <c r="P62" s="12">
        <v>14140</v>
      </c>
      <c r="Q62" s="12">
        <f>O62+P62</f>
        <v>2911518</v>
      </c>
    </row>
    <row r="63" spans="1:17" ht="18">
      <c r="A63" s="1" t="s">
        <v>68</v>
      </c>
      <c r="B63" s="83">
        <v>1605168</v>
      </c>
      <c r="C63" s="83">
        <v>455388</v>
      </c>
      <c r="D63" s="83">
        <f>SUM(B63:C63)</f>
        <v>2060556</v>
      </c>
      <c r="E63" s="84">
        <f>D63/O63</f>
        <v>0.62129745574977757</v>
      </c>
      <c r="F63" s="12">
        <v>377884</v>
      </c>
      <c r="G63" s="12">
        <v>69536</v>
      </c>
      <c r="H63" s="12">
        <v>0</v>
      </c>
      <c r="I63" s="12">
        <f>SUM(F63:H63)</f>
        <v>447420</v>
      </c>
      <c r="J63" s="84">
        <f>I63/O63</f>
        <v>0.13490577671830586</v>
      </c>
      <c r="K63" s="12">
        <v>58057</v>
      </c>
      <c r="L63" s="12">
        <v>750504</v>
      </c>
      <c r="M63" s="12">
        <f>SUM(K63:L63)</f>
        <v>808561</v>
      </c>
      <c r="N63" s="84">
        <f>M63/O63</f>
        <v>0.24379676753191656</v>
      </c>
      <c r="O63" s="12">
        <f>SUM(D63,I63,M63)</f>
        <v>3316537</v>
      </c>
      <c r="P63" s="12">
        <v>584191</v>
      </c>
      <c r="Q63" s="12">
        <f>O63+P63</f>
        <v>3900728</v>
      </c>
    </row>
    <row r="64" spans="1:17" s="20" customFormat="1" ht="18">
      <c r="A64" s="16"/>
      <c r="B64" s="86"/>
      <c r="C64" s="86"/>
      <c r="D64" s="86"/>
      <c r="E64" s="87"/>
      <c r="F64" s="17"/>
      <c r="G64" s="17"/>
      <c r="H64" s="17"/>
      <c r="I64" s="17"/>
      <c r="J64" s="87"/>
      <c r="K64" s="17"/>
      <c r="L64" s="17"/>
      <c r="M64" s="17"/>
      <c r="N64" s="87"/>
      <c r="O64" s="17"/>
      <c r="P64" s="17"/>
      <c r="Q64" s="17"/>
    </row>
    <row r="65" spans="1:17" s="11" customFormat="1" ht="18">
      <c r="A65" s="21" t="s">
        <v>470</v>
      </c>
      <c r="B65" s="85"/>
      <c r="C65" s="85"/>
      <c r="D65" s="85"/>
      <c r="E65" s="82"/>
      <c r="F65" s="15"/>
      <c r="G65" s="15"/>
      <c r="H65" s="15"/>
      <c r="I65" s="15"/>
      <c r="J65" s="82"/>
      <c r="K65" s="15"/>
      <c r="L65" s="15"/>
      <c r="M65" s="15"/>
      <c r="N65" s="82"/>
      <c r="O65" s="15"/>
      <c r="P65" s="15"/>
      <c r="Q65" s="15"/>
    </row>
    <row r="66" spans="1:17" ht="18">
      <c r="A66" s="1" t="s">
        <v>70</v>
      </c>
      <c r="B66" s="83">
        <v>0</v>
      </c>
      <c r="C66" s="83">
        <v>0</v>
      </c>
      <c r="D66" s="83">
        <f>SUM(B66:C66)</f>
        <v>0</v>
      </c>
      <c r="E66" s="84">
        <f>D66/O66</f>
        <v>0</v>
      </c>
      <c r="F66" s="12">
        <v>1419</v>
      </c>
      <c r="G66" s="12">
        <v>705</v>
      </c>
      <c r="H66" s="12">
        <v>0</v>
      </c>
      <c r="I66" s="12">
        <f>SUM(F66:H66)</f>
        <v>2124</v>
      </c>
      <c r="J66" s="84">
        <f>I66/O66</f>
        <v>0.39094422970734399</v>
      </c>
      <c r="K66" s="12">
        <v>0</v>
      </c>
      <c r="L66" s="12">
        <v>3309</v>
      </c>
      <c r="M66" s="12">
        <f>SUM(K66:L66)</f>
        <v>3309</v>
      </c>
      <c r="N66" s="84">
        <f>M66/O66</f>
        <v>0.60905577029265601</v>
      </c>
      <c r="O66" s="12">
        <f>SUM(D66,I66,M66)</f>
        <v>5433</v>
      </c>
      <c r="P66" s="12">
        <v>137542</v>
      </c>
      <c r="Q66" s="12">
        <f>O66+P66</f>
        <v>142975</v>
      </c>
    </row>
    <row r="67" spans="1:17" ht="18">
      <c r="A67" s="1" t="s">
        <v>71</v>
      </c>
      <c r="B67" s="83">
        <v>143154</v>
      </c>
      <c r="C67" s="83">
        <v>40965</v>
      </c>
      <c r="D67" s="83">
        <f>SUM(B67:C67)</f>
        <v>184119</v>
      </c>
      <c r="E67" s="84">
        <f>D67/O67</f>
        <v>0.70705406619739408</v>
      </c>
      <c r="F67" s="12">
        <v>30886</v>
      </c>
      <c r="G67" s="12">
        <v>2999</v>
      </c>
      <c r="H67" s="12">
        <v>0</v>
      </c>
      <c r="I67" s="12">
        <f>SUM(F67:H67)</f>
        <v>33885</v>
      </c>
      <c r="J67" s="84">
        <f>I67/O67</f>
        <v>0.13012522897201645</v>
      </c>
      <c r="K67" s="12">
        <v>16773</v>
      </c>
      <c r="L67" s="12">
        <v>25626</v>
      </c>
      <c r="M67" s="12">
        <f>SUM(K67:L67)</f>
        <v>42399</v>
      </c>
      <c r="N67" s="84">
        <f>M67/O67</f>
        <v>0.1628207048305895</v>
      </c>
      <c r="O67" s="12">
        <f>SUM(D67,I67,M67)</f>
        <v>260403</v>
      </c>
      <c r="P67" s="12">
        <v>0</v>
      </c>
      <c r="Q67" s="12">
        <f>O67+P67</f>
        <v>260403</v>
      </c>
    </row>
    <row r="68" spans="1:17" s="20" customFormat="1" ht="18">
      <c r="A68" s="16"/>
      <c r="B68" s="23"/>
      <c r="C68" s="23"/>
      <c r="D68" s="23"/>
      <c r="E68" s="87"/>
      <c r="F68" s="23"/>
      <c r="G68" s="23"/>
      <c r="H68" s="23"/>
      <c r="I68" s="23"/>
      <c r="J68" s="87"/>
      <c r="K68" s="23"/>
      <c r="L68" s="23"/>
      <c r="M68" s="23"/>
      <c r="N68" s="87"/>
      <c r="O68" s="23"/>
      <c r="P68" s="23"/>
      <c r="Q68" s="23"/>
    </row>
    <row r="69" spans="1:17" ht="18">
      <c r="A69" s="6" t="s">
        <v>0</v>
      </c>
      <c r="B69" s="24">
        <f>SUM(B5:B68)</f>
        <v>17698681</v>
      </c>
      <c r="C69" s="24">
        <f>SUM(C5:C68)</f>
        <v>4810097</v>
      </c>
      <c r="D69" s="24">
        <f>SUM(B69:C69)</f>
        <v>22508778</v>
      </c>
      <c r="E69" s="88">
        <f>D69/O69</f>
        <v>0.65804730889061114</v>
      </c>
      <c r="F69" s="24">
        <f>SUM(F5:F68)</f>
        <v>4210484</v>
      </c>
      <c r="G69" s="24">
        <f>SUM(G5:G68)</f>
        <v>468874</v>
      </c>
      <c r="H69" s="24">
        <f>SUM(H5:H68)</f>
        <v>71641</v>
      </c>
      <c r="I69" s="24">
        <f>SUM(F69:H69)</f>
        <v>4750999</v>
      </c>
      <c r="J69" s="88">
        <f>I69/O69</f>
        <v>0.13889612783474894</v>
      </c>
      <c r="K69" s="24">
        <f>SUM(K5:K68)</f>
        <v>971097</v>
      </c>
      <c r="L69" s="24">
        <f>SUM(L5:L68)</f>
        <v>5974536</v>
      </c>
      <c r="M69" s="24">
        <f>SUM(K69:L69)</f>
        <v>6945633</v>
      </c>
      <c r="N69" s="88">
        <f>M69/O69</f>
        <v>0.20305656327463989</v>
      </c>
      <c r="O69" s="24">
        <f>SUM(D69,I69,M69)</f>
        <v>34205410</v>
      </c>
      <c r="P69" s="24">
        <f>SUM(P5:P68)</f>
        <v>3774430</v>
      </c>
      <c r="Q69" s="24">
        <f>O69+P69</f>
        <v>37979840</v>
      </c>
    </row>
  </sheetData>
  <phoneticPr fontId="0" type="noConversion"/>
  <pageMargins left="1.1200000000000001" right="0.75" top="0.75" bottom="0.75" header="0.5" footer="0.5"/>
  <pageSetup scale="41" orientation="landscape" horizontalDpi="4294967293" r:id="rId1"/>
  <headerFooter alignWithMargins="0">
    <oddHeader>&amp;C&amp;"Arial,Bold"&amp;16PUBLIC LIBRARY EXPENDITURES 2001</oddHeader>
    <oddFooter>&amp;L&amp;18Mississippi Public Library Statistics, FY01, Public Library Expenditures&amp;R&amp;18Page 13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8"/>
  <sheetViews>
    <sheetView topLeftCell="B1" zoomScaleNormal="100" workbookViewId="0">
      <selection activeCell="F17" sqref="F17"/>
    </sheetView>
  </sheetViews>
  <sheetFormatPr defaultRowHeight="12.75"/>
  <cols>
    <col min="1" max="1" width="93.42578125" customWidth="1"/>
    <col min="2" max="2" width="29.7109375" customWidth="1"/>
    <col min="3" max="3" width="18.140625" customWidth="1"/>
    <col min="4" max="4" width="25.5703125" customWidth="1"/>
    <col min="5" max="5" width="17.7109375" customWidth="1"/>
    <col min="6" max="6" width="26" customWidth="1"/>
    <col min="7" max="7" width="21.7109375" customWidth="1"/>
    <col min="8" max="8" width="24.140625" customWidth="1"/>
    <col min="9" max="9" width="18.7109375" customWidth="1"/>
    <col min="10" max="10" width="28.42578125" customWidth="1"/>
    <col min="11" max="11" width="26" customWidth="1"/>
    <col min="12" max="12" width="22.5703125" customWidth="1"/>
    <col min="13" max="13" width="10.5703125" hidden="1" customWidth="1"/>
    <col min="14" max="14" width="0" hidden="1" customWidth="1"/>
  </cols>
  <sheetData>
    <row r="1" spans="1:14" ht="23.25">
      <c r="A1" s="89" t="s">
        <v>6</v>
      </c>
      <c r="B1" s="90" t="s">
        <v>490</v>
      </c>
      <c r="C1" s="89"/>
      <c r="D1" s="90" t="s">
        <v>491</v>
      </c>
      <c r="E1" s="89"/>
      <c r="F1" s="90" t="s">
        <v>492</v>
      </c>
      <c r="G1" s="89"/>
      <c r="H1" s="90" t="s">
        <v>493</v>
      </c>
      <c r="I1" s="89"/>
      <c r="J1" s="90" t="s">
        <v>473</v>
      </c>
      <c r="K1" s="90" t="s">
        <v>187</v>
      </c>
      <c r="L1" s="90" t="s">
        <v>486</v>
      </c>
      <c r="M1" s="29" t="s">
        <v>494</v>
      </c>
    </row>
    <row r="2" spans="1:14" ht="23.25">
      <c r="A2" s="91"/>
      <c r="B2" s="90" t="s">
        <v>485</v>
      </c>
      <c r="C2" s="90" t="s">
        <v>484</v>
      </c>
      <c r="D2" s="90" t="s">
        <v>485</v>
      </c>
      <c r="E2" s="90" t="s">
        <v>484</v>
      </c>
      <c r="F2" s="90" t="s">
        <v>485</v>
      </c>
      <c r="G2" s="90" t="s">
        <v>484</v>
      </c>
      <c r="H2" s="90" t="s">
        <v>485</v>
      </c>
      <c r="I2" s="90" t="s">
        <v>484</v>
      </c>
      <c r="J2" s="90" t="s">
        <v>187</v>
      </c>
      <c r="K2" s="90" t="s">
        <v>495</v>
      </c>
      <c r="L2" s="90" t="s">
        <v>496</v>
      </c>
      <c r="M2" s="29" t="s">
        <v>473</v>
      </c>
    </row>
    <row r="3" spans="1:14" ht="23.25">
      <c r="A3" s="89" t="s">
        <v>15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14"/>
    </row>
    <row r="4" spans="1:14" s="11" customFormat="1" ht="23.25">
      <c r="A4" s="92" t="s">
        <v>16</v>
      </c>
      <c r="B4" s="93">
        <v>37096</v>
      </c>
      <c r="C4" s="94">
        <f t="shared" ref="C4:C11" si="0">B4/J4</f>
        <v>0.77614813264985882</v>
      </c>
      <c r="D4" s="93">
        <v>9352</v>
      </c>
      <c r="E4" s="94">
        <f t="shared" ref="E4:E11" si="1">D4/J4</f>
        <v>0.19566900303379015</v>
      </c>
      <c r="F4" s="93">
        <v>847</v>
      </c>
      <c r="G4" s="94">
        <f t="shared" ref="G4:G11" si="2">F4/J4</f>
        <v>1.7721518987341773E-2</v>
      </c>
      <c r="H4" s="93">
        <v>500</v>
      </c>
      <c r="I4" s="94">
        <f t="shared" ref="I4:I11" si="3">H4/J4</f>
        <v>1.046134532900931E-2</v>
      </c>
      <c r="J4" s="93">
        <f t="shared" ref="J4:J11" si="4">B4+D4+F4+H4</f>
        <v>47795</v>
      </c>
      <c r="K4" s="95">
        <f t="shared" ref="K4:K11" si="5">J4/N4</f>
        <v>5.9071808181930541</v>
      </c>
      <c r="L4" s="95">
        <f t="shared" ref="L4:L11" si="6">J4/M4</f>
        <v>0.95991243397401138</v>
      </c>
      <c r="M4" s="10">
        <v>49791</v>
      </c>
      <c r="N4" s="10">
        <v>8091</v>
      </c>
    </row>
    <row r="5" spans="1:14" ht="23.25">
      <c r="A5" s="91" t="s">
        <v>17</v>
      </c>
      <c r="B5" s="96">
        <v>11229</v>
      </c>
      <c r="C5" s="97">
        <f t="shared" si="0"/>
        <v>0.53339350180505418</v>
      </c>
      <c r="D5" s="96">
        <v>3216</v>
      </c>
      <c r="E5" s="97">
        <f t="shared" si="1"/>
        <v>0.15276458293748812</v>
      </c>
      <c r="F5" s="96">
        <v>1595</v>
      </c>
      <c r="G5" s="97">
        <f t="shared" si="2"/>
        <v>7.5764772943188299E-2</v>
      </c>
      <c r="H5" s="96">
        <v>5012</v>
      </c>
      <c r="I5" s="97">
        <f t="shared" si="3"/>
        <v>0.23807714231426944</v>
      </c>
      <c r="J5" s="96">
        <f t="shared" si="4"/>
        <v>21052</v>
      </c>
      <c r="K5" s="98">
        <f t="shared" si="5"/>
        <v>2.1121701615330593</v>
      </c>
      <c r="L5" s="98">
        <f t="shared" si="6"/>
        <v>0.52785717867709747</v>
      </c>
      <c r="M5" s="14">
        <v>39882</v>
      </c>
      <c r="N5" s="14">
        <v>9967</v>
      </c>
    </row>
    <row r="6" spans="1:14" ht="23.25">
      <c r="A6" s="91" t="s">
        <v>18</v>
      </c>
      <c r="B6" s="96">
        <v>5387</v>
      </c>
      <c r="C6" s="97">
        <f t="shared" si="0"/>
        <v>0.31274310595065313</v>
      </c>
      <c r="D6" s="96">
        <v>4288</v>
      </c>
      <c r="E6" s="97">
        <f t="shared" si="1"/>
        <v>0.24894049346879535</v>
      </c>
      <c r="F6" s="96">
        <v>1781</v>
      </c>
      <c r="G6" s="97">
        <f t="shared" si="2"/>
        <v>0.10339622641509434</v>
      </c>
      <c r="H6" s="96">
        <v>5769</v>
      </c>
      <c r="I6" s="97">
        <f t="shared" si="3"/>
        <v>0.33492017416545716</v>
      </c>
      <c r="J6" s="96">
        <f t="shared" si="4"/>
        <v>17225</v>
      </c>
      <c r="K6" s="98">
        <f t="shared" si="5"/>
        <v>1.4888927305730832</v>
      </c>
      <c r="L6" s="98">
        <f t="shared" si="6"/>
        <v>0.53846634780705871</v>
      </c>
      <c r="M6" s="14">
        <v>31989</v>
      </c>
      <c r="N6" s="14">
        <v>11569</v>
      </c>
    </row>
    <row r="7" spans="1:14" ht="23.25">
      <c r="A7" s="91" t="s">
        <v>19</v>
      </c>
      <c r="B7" s="96">
        <v>14889</v>
      </c>
      <c r="C7" s="97">
        <f t="shared" si="0"/>
        <v>0.52487044805583949</v>
      </c>
      <c r="D7" s="96">
        <v>4866</v>
      </c>
      <c r="E7" s="97">
        <f t="shared" si="1"/>
        <v>0.17153734973737089</v>
      </c>
      <c r="F7" s="96">
        <v>0</v>
      </c>
      <c r="G7" s="97">
        <f t="shared" si="2"/>
        <v>0</v>
      </c>
      <c r="H7" s="96">
        <v>8612</v>
      </c>
      <c r="I7" s="97">
        <f t="shared" si="3"/>
        <v>0.30359220220678956</v>
      </c>
      <c r="J7" s="96">
        <f t="shared" si="4"/>
        <v>28367</v>
      </c>
      <c r="K7" s="98">
        <f t="shared" si="5"/>
        <v>2.5296058498305691</v>
      </c>
      <c r="L7" s="98">
        <f t="shared" si="6"/>
        <v>0.68019854210627273</v>
      </c>
      <c r="M7" s="14">
        <v>41704</v>
      </c>
      <c r="N7" s="14">
        <v>11214</v>
      </c>
    </row>
    <row r="8" spans="1:14" s="11" customFormat="1" ht="23.25">
      <c r="A8" s="92" t="s">
        <v>20</v>
      </c>
      <c r="B8" s="93">
        <v>11489</v>
      </c>
      <c r="C8" s="94">
        <f t="shared" si="0"/>
        <v>0.69550214904049878</v>
      </c>
      <c r="D8" s="93">
        <v>5030</v>
      </c>
      <c r="E8" s="94">
        <f t="shared" si="1"/>
        <v>0.30449785095950116</v>
      </c>
      <c r="F8" s="93">
        <v>0</v>
      </c>
      <c r="G8" s="94">
        <f t="shared" si="2"/>
        <v>0</v>
      </c>
      <c r="H8" s="93">
        <v>0</v>
      </c>
      <c r="I8" s="94">
        <f t="shared" si="3"/>
        <v>0</v>
      </c>
      <c r="J8" s="93">
        <f t="shared" si="4"/>
        <v>16519</v>
      </c>
      <c r="K8" s="95">
        <f t="shared" si="5"/>
        <v>1.6890593047034765</v>
      </c>
      <c r="L8" s="95">
        <f t="shared" si="6"/>
        <v>0.51001883355460187</v>
      </c>
      <c r="M8" s="10">
        <v>32389</v>
      </c>
      <c r="N8" s="10">
        <v>9780</v>
      </c>
    </row>
    <row r="9" spans="1:14" s="11" customFormat="1" ht="23.25">
      <c r="A9" s="92" t="s">
        <v>21</v>
      </c>
      <c r="B9" s="93">
        <v>9345</v>
      </c>
      <c r="C9" s="94">
        <f t="shared" si="0"/>
        <v>0.54236796285548461</v>
      </c>
      <c r="D9" s="93">
        <v>6900</v>
      </c>
      <c r="E9" s="94">
        <f t="shared" si="1"/>
        <v>0.40046430644225189</v>
      </c>
      <c r="F9" s="93">
        <v>114</v>
      </c>
      <c r="G9" s="94">
        <f t="shared" si="2"/>
        <v>6.6163668020893787E-3</v>
      </c>
      <c r="H9" s="93">
        <v>871</v>
      </c>
      <c r="I9" s="94">
        <f t="shared" si="3"/>
        <v>5.0551363900174118E-2</v>
      </c>
      <c r="J9" s="93">
        <f t="shared" si="4"/>
        <v>17230</v>
      </c>
      <c r="K9" s="95">
        <f t="shared" si="5"/>
        <v>1.3787308954148996</v>
      </c>
      <c r="L9" s="95">
        <f t="shared" si="6"/>
        <v>0.53570873363803129</v>
      </c>
      <c r="M9" s="10">
        <v>32163</v>
      </c>
      <c r="N9" s="10">
        <v>12497</v>
      </c>
    </row>
    <row r="10" spans="1:14" ht="23.25">
      <c r="A10" s="91" t="s">
        <v>22</v>
      </c>
      <c r="B10" s="96">
        <v>10785</v>
      </c>
      <c r="C10" s="97">
        <f t="shared" si="0"/>
        <v>0.65241062246688042</v>
      </c>
      <c r="D10" s="96">
        <v>2741</v>
      </c>
      <c r="E10" s="97">
        <f t="shared" si="1"/>
        <v>0.16580969088379408</v>
      </c>
      <c r="F10" s="96">
        <v>210</v>
      </c>
      <c r="G10" s="97">
        <f t="shared" si="2"/>
        <v>1.2703405722581817E-2</v>
      </c>
      <c r="H10" s="96">
        <v>2795</v>
      </c>
      <c r="I10" s="97">
        <f t="shared" si="3"/>
        <v>0.16907628092674371</v>
      </c>
      <c r="J10" s="96">
        <f t="shared" si="4"/>
        <v>16531</v>
      </c>
      <c r="K10" s="98">
        <f t="shared" si="5"/>
        <v>1.1332693494207171</v>
      </c>
      <c r="L10" s="98">
        <f t="shared" si="6"/>
        <v>0.52594572237599824</v>
      </c>
      <c r="M10" s="14">
        <v>31431</v>
      </c>
      <c r="N10" s="14">
        <v>14587</v>
      </c>
    </row>
    <row r="11" spans="1:14" ht="23.25">
      <c r="A11" s="91" t="s">
        <v>23</v>
      </c>
      <c r="B11" s="96">
        <v>4959</v>
      </c>
      <c r="C11" s="97">
        <f t="shared" si="0"/>
        <v>0.50427089688834659</v>
      </c>
      <c r="D11" s="96">
        <v>2173</v>
      </c>
      <c r="E11" s="97">
        <f t="shared" si="1"/>
        <v>0.22096806996135857</v>
      </c>
      <c r="F11" s="96">
        <v>882</v>
      </c>
      <c r="G11" s="97">
        <f t="shared" si="2"/>
        <v>8.9688834655277605E-2</v>
      </c>
      <c r="H11" s="96">
        <v>1820</v>
      </c>
      <c r="I11" s="97">
        <f t="shared" si="3"/>
        <v>0.1850721984950173</v>
      </c>
      <c r="J11" s="96">
        <f t="shared" si="4"/>
        <v>9834</v>
      </c>
      <c r="K11" s="98">
        <f t="shared" si="5"/>
        <v>0.7788073176526491</v>
      </c>
      <c r="L11" s="98">
        <f t="shared" si="6"/>
        <v>0.59269527483124396</v>
      </c>
      <c r="M11" s="14">
        <v>16592</v>
      </c>
      <c r="N11" s="14">
        <v>12627</v>
      </c>
    </row>
    <row r="12" spans="1:14" s="20" customFormat="1" ht="23.25">
      <c r="A12" s="99"/>
      <c r="B12" s="100"/>
      <c r="C12" s="101"/>
      <c r="D12" s="100"/>
      <c r="E12" s="101"/>
      <c r="F12" s="100"/>
      <c r="G12" s="101"/>
      <c r="H12" s="100"/>
      <c r="I12" s="101"/>
      <c r="J12" s="100"/>
      <c r="K12" s="102"/>
      <c r="L12" s="102"/>
      <c r="M12" s="19"/>
      <c r="N12" s="19"/>
    </row>
    <row r="13" spans="1:14" ht="23.25">
      <c r="A13" s="89" t="s">
        <v>24</v>
      </c>
      <c r="B13" s="96"/>
      <c r="C13" s="97"/>
      <c r="D13" s="96"/>
      <c r="E13" s="97"/>
      <c r="F13" s="96"/>
      <c r="G13" s="97"/>
      <c r="H13" s="96"/>
      <c r="I13" s="97"/>
      <c r="J13" s="96"/>
      <c r="K13" s="98"/>
      <c r="L13" s="98"/>
      <c r="M13" s="14"/>
      <c r="N13" s="14"/>
    </row>
    <row r="14" spans="1:14" s="11" customFormat="1" ht="23.25">
      <c r="A14" s="92" t="s">
        <v>25</v>
      </c>
      <c r="B14" s="93">
        <v>34600</v>
      </c>
      <c r="C14" s="94">
        <f t="shared" ref="C14:C22" si="7">B14/J14</f>
        <v>0.5185151882989405</v>
      </c>
      <c r="D14" s="93">
        <v>21812</v>
      </c>
      <c r="E14" s="94">
        <f t="shared" ref="E14:E22" si="8">D14/J14</f>
        <v>0.32687437246174827</v>
      </c>
      <c r="F14" s="93">
        <v>2682</v>
      </c>
      <c r="G14" s="94">
        <f t="shared" ref="G14:G22" si="9">F14/J14</f>
        <v>4.0192420087218447E-2</v>
      </c>
      <c r="H14" s="93">
        <v>7635</v>
      </c>
      <c r="I14" s="94">
        <f t="shared" ref="I14:I22" si="10">H14/J14</f>
        <v>0.11441801915209279</v>
      </c>
      <c r="J14" s="93">
        <f t="shared" ref="J14:J22" si="11">B14+D14+F14+H14</f>
        <v>66729</v>
      </c>
      <c r="K14" s="95">
        <f t="shared" ref="K14:K22" si="12">J14/N14</f>
        <v>2.1460410368559852</v>
      </c>
      <c r="L14" s="95">
        <f t="shared" ref="L14:L22" si="13">J14/M14</f>
        <v>0.87857961053837341</v>
      </c>
      <c r="M14" s="10">
        <v>75951</v>
      </c>
      <c r="N14" s="10">
        <v>31094</v>
      </c>
    </row>
    <row r="15" spans="1:14" ht="23.25">
      <c r="A15" s="91" t="s">
        <v>26</v>
      </c>
      <c r="B15" s="96">
        <v>76230</v>
      </c>
      <c r="C15" s="97">
        <f t="shared" si="7"/>
        <v>0.54855539164537837</v>
      </c>
      <c r="D15" s="96">
        <v>40003</v>
      </c>
      <c r="E15" s="97">
        <f t="shared" si="8"/>
        <v>0.2878638506098658</v>
      </c>
      <c r="F15" s="96">
        <v>6211</v>
      </c>
      <c r="G15" s="97">
        <f t="shared" si="9"/>
        <v>4.4694707300399379E-2</v>
      </c>
      <c r="H15" s="96">
        <v>16521</v>
      </c>
      <c r="I15" s="97">
        <f t="shared" si="10"/>
        <v>0.11888605044435649</v>
      </c>
      <c r="J15" s="96">
        <f t="shared" si="11"/>
        <v>138965</v>
      </c>
      <c r="K15" s="98">
        <f t="shared" si="12"/>
        <v>6.1899777282850783</v>
      </c>
      <c r="L15" s="98">
        <f t="shared" si="13"/>
        <v>2.8110081721822153</v>
      </c>
      <c r="M15" s="14">
        <v>49436</v>
      </c>
      <c r="N15" s="14">
        <v>22450</v>
      </c>
    </row>
    <row r="16" spans="1:14" ht="23.25">
      <c r="A16" s="91" t="s">
        <v>27</v>
      </c>
      <c r="B16" s="96">
        <v>22369</v>
      </c>
      <c r="C16" s="97">
        <f t="shared" si="7"/>
        <v>0.57173162939297129</v>
      </c>
      <c r="D16" s="96">
        <v>10981</v>
      </c>
      <c r="E16" s="97">
        <f t="shared" si="8"/>
        <v>0.28066453674121405</v>
      </c>
      <c r="F16" s="96">
        <v>2764</v>
      </c>
      <c r="G16" s="97">
        <f t="shared" si="9"/>
        <v>7.0645367412140572E-2</v>
      </c>
      <c r="H16" s="96">
        <v>3011</v>
      </c>
      <c r="I16" s="97">
        <f t="shared" si="10"/>
        <v>7.6958466453674115E-2</v>
      </c>
      <c r="J16" s="96">
        <f t="shared" si="11"/>
        <v>39125</v>
      </c>
      <c r="K16" s="98">
        <f t="shared" si="12"/>
        <v>1.2140064540151421</v>
      </c>
      <c r="L16" s="98">
        <f t="shared" si="13"/>
        <v>0.62713385801529165</v>
      </c>
      <c r="M16" s="14">
        <v>62387</v>
      </c>
      <c r="N16" s="14">
        <v>32228</v>
      </c>
    </row>
    <row r="17" spans="1:14" ht="23.25">
      <c r="A17" s="91" t="s">
        <v>28</v>
      </c>
      <c r="B17" s="96">
        <v>12708</v>
      </c>
      <c r="C17" s="97">
        <f t="shared" si="7"/>
        <v>0.6642969158389963</v>
      </c>
      <c r="D17" s="96">
        <v>5565</v>
      </c>
      <c r="E17" s="97">
        <f t="shared" si="8"/>
        <v>0.29090433873497124</v>
      </c>
      <c r="F17" s="96">
        <v>759</v>
      </c>
      <c r="G17" s="97">
        <f t="shared" si="9"/>
        <v>3.9675901725039209E-2</v>
      </c>
      <c r="H17" s="96">
        <v>98</v>
      </c>
      <c r="I17" s="97">
        <f t="shared" si="10"/>
        <v>5.1228437009932046E-3</v>
      </c>
      <c r="J17" s="96">
        <f t="shared" si="11"/>
        <v>19130</v>
      </c>
      <c r="K17" s="98">
        <f t="shared" si="12"/>
        <v>0.59183862884014482</v>
      </c>
      <c r="L17" s="98">
        <f t="shared" si="13"/>
        <v>0.54056345192008814</v>
      </c>
      <c r="M17" s="14">
        <v>35389</v>
      </c>
      <c r="N17" s="14">
        <v>32323</v>
      </c>
    </row>
    <row r="18" spans="1:14" ht="23.25">
      <c r="A18" s="91" t="s">
        <v>29</v>
      </c>
      <c r="B18" s="96">
        <v>26059</v>
      </c>
      <c r="C18" s="97">
        <f t="shared" si="7"/>
        <v>0.63578695683997366</v>
      </c>
      <c r="D18" s="96">
        <v>14928</v>
      </c>
      <c r="E18" s="97">
        <f t="shared" si="8"/>
        <v>0.36421304316002634</v>
      </c>
      <c r="F18" s="96">
        <v>0</v>
      </c>
      <c r="G18" s="97">
        <f t="shared" si="9"/>
        <v>0</v>
      </c>
      <c r="H18" s="96">
        <v>0</v>
      </c>
      <c r="I18" s="97">
        <f t="shared" si="10"/>
        <v>0</v>
      </c>
      <c r="J18" s="96">
        <f t="shared" si="11"/>
        <v>40987</v>
      </c>
      <c r="K18" s="98">
        <f t="shared" si="12"/>
        <v>1.4829407720973986</v>
      </c>
      <c r="L18" s="98">
        <f t="shared" si="13"/>
        <v>1.0211774671749259</v>
      </c>
      <c r="M18" s="14">
        <v>40137</v>
      </c>
      <c r="N18" s="14">
        <v>27639</v>
      </c>
    </row>
    <row r="19" spans="1:14" s="11" customFormat="1" ht="23.25">
      <c r="A19" s="92" t="s">
        <v>30</v>
      </c>
      <c r="B19" s="93">
        <v>26111</v>
      </c>
      <c r="C19" s="94">
        <f t="shared" si="7"/>
        <v>0.62626819849854887</v>
      </c>
      <c r="D19" s="93">
        <v>10055</v>
      </c>
      <c r="E19" s="94">
        <f t="shared" si="8"/>
        <v>0.24116758208812031</v>
      </c>
      <c r="F19" s="93">
        <v>1859</v>
      </c>
      <c r="G19" s="94">
        <f t="shared" si="9"/>
        <v>4.4587820497445613E-2</v>
      </c>
      <c r="H19" s="93">
        <v>3668</v>
      </c>
      <c r="I19" s="94">
        <f t="shared" si="10"/>
        <v>8.7976398915885157E-2</v>
      </c>
      <c r="J19" s="93">
        <f t="shared" si="11"/>
        <v>41693</v>
      </c>
      <c r="K19" s="95">
        <f t="shared" si="12"/>
        <v>1.2488168693464325</v>
      </c>
      <c r="L19" s="95">
        <f t="shared" si="13"/>
        <v>0.63056563823351486</v>
      </c>
      <c r="M19" s="10">
        <v>66120</v>
      </c>
      <c r="N19" s="10">
        <v>33386</v>
      </c>
    </row>
    <row r="20" spans="1:14" ht="23.25">
      <c r="A20" s="91" t="s">
        <v>31</v>
      </c>
      <c r="B20" s="96">
        <v>23026</v>
      </c>
      <c r="C20" s="97">
        <f t="shared" si="7"/>
        <v>0.5280223812144561</v>
      </c>
      <c r="D20" s="96">
        <v>11143</v>
      </c>
      <c r="E20" s="97">
        <f t="shared" si="8"/>
        <v>0.25552650889744999</v>
      </c>
      <c r="F20" s="96">
        <v>7442</v>
      </c>
      <c r="G20" s="97">
        <f t="shared" si="9"/>
        <v>0.17065676022748119</v>
      </c>
      <c r="H20" s="96">
        <v>1997</v>
      </c>
      <c r="I20" s="97">
        <f t="shared" si="10"/>
        <v>4.5794349660612729E-2</v>
      </c>
      <c r="J20" s="96">
        <f t="shared" si="11"/>
        <v>43608</v>
      </c>
      <c r="K20" s="98">
        <f t="shared" si="12"/>
        <v>1.3112427458880838</v>
      </c>
      <c r="L20" s="98">
        <f t="shared" si="13"/>
        <v>0.51261916796953066</v>
      </c>
      <c r="M20" s="14">
        <v>85069</v>
      </c>
      <c r="N20" s="14">
        <v>33257</v>
      </c>
    </row>
    <row r="21" spans="1:14" ht="23.25">
      <c r="A21" s="91" t="s">
        <v>32</v>
      </c>
      <c r="B21" s="96">
        <v>52070</v>
      </c>
      <c r="C21" s="97">
        <f t="shared" si="7"/>
        <v>0.71505081021697336</v>
      </c>
      <c r="D21" s="96">
        <v>20518</v>
      </c>
      <c r="E21" s="97">
        <f t="shared" si="8"/>
        <v>0.28176325185388629</v>
      </c>
      <c r="F21" s="96">
        <v>232</v>
      </c>
      <c r="G21" s="97">
        <f t="shared" si="9"/>
        <v>3.1859379291403461E-3</v>
      </c>
      <c r="H21" s="96">
        <v>0</v>
      </c>
      <c r="I21" s="97">
        <f t="shared" si="10"/>
        <v>0</v>
      </c>
      <c r="J21" s="96">
        <f t="shared" si="11"/>
        <v>72820</v>
      </c>
      <c r="K21" s="98">
        <f t="shared" si="12"/>
        <v>3.0189461465113387</v>
      </c>
      <c r="L21" s="98">
        <f t="shared" si="13"/>
        <v>1.1757677527690769</v>
      </c>
      <c r="M21" s="14">
        <v>61934</v>
      </c>
      <c r="N21" s="14">
        <v>24121</v>
      </c>
    </row>
    <row r="22" spans="1:14" ht="23.25">
      <c r="A22" s="91" t="s">
        <v>33</v>
      </c>
      <c r="B22" s="96">
        <v>23970</v>
      </c>
      <c r="C22" s="97">
        <f t="shared" si="7"/>
        <v>0.53241820483774238</v>
      </c>
      <c r="D22" s="96">
        <v>10948</v>
      </c>
      <c r="E22" s="97">
        <f t="shared" si="8"/>
        <v>0.24317540703227383</v>
      </c>
      <c r="F22" s="96">
        <v>711</v>
      </c>
      <c r="G22" s="97">
        <f t="shared" si="9"/>
        <v>1.5792630105950556E-2</v>
      </c>
      <c r="H22" s="96">
        <v>9392</v>
      </c>
      <c r="I22" s="97">
        <f t="shared" si="10"/>
        <v>0.20861375802403323</v>
      </c>
      <c r="J22" s="96">
        <f t="shared" si="11"/>
        <v>45021</v>
      </c>
      <c r="K22" s="98">
        <f t="shared" si="12"/>
        <v>2.1815670882395697</v>
      </c>
      <c r="L22" s="98">
        <f t="shared" si="13"/>
        <v>1.3442715953539757</v>
      </c>
      <c r="M22" s="14">
        <v>33491</v>
      </c>
      <c r="N22" s="14">
        <v>20637</v>
      </c>
    </row>
    <row r="23" spans="1:14" s="20" customFormat="1" ht="23.25">
      <c r="A23" s="99"/>
      <c r="B23" s="100"/>
      <c r="C23" s="101"/>
      <c r="D23" s="100"/>
      <c r="E23" s="101"/>
      <c r="F23" s="100"/>
      <c r="G23" s="101"/>
      <c r="H23" s="100"/>
      <c r="I23" s="101"/>
      <c r="J23" s="100"/>
      <c r="K23" s="102"/>
      <c r="L23" s="102"/>
      <c r="M23" s="19"/>
      <c r="N23" s="19"/>
    </row>
    <row r="24" spans="1:14" s="11" customFormat="1" ht="23.25">
      <c r="A24" s="103" t="s">
        <v>34</v>
      </c>
      <c r="B24" s="93"/>
      <c r="C24" s="94"/>
      <c r="D24" s="93"/>
      <c r="E24" s="94"/>
      <c r="F24" s="93"/>
      <c r="G24" s="94"/>
      <c r="H24" s="93"/>
      <c r="I24" s="94"/>
      <c r="J24" s="93"/>
      <c r="K24" s="95"/>
      <c r="L24" s="95"/>
      <c r="M24" s="10"/>
      <c r="N24" s="10"/>
    </row>
    <row r="25" spans="1:14" ht="23.25">
      <c r="A25" s="91" t="s">
        <v>35</v>
      </c>
      <c r="B25" s="96">
        <v>177452</v>
      </c>
      <c r="C25" s="97">
        <f t="shared" ref="C25:C35" si="14">B25/J25</f>
        <v>0.77513989053374632</v>
      </c>
      <c r="D25" s="96">
        <v>22787</v>
      </c>
      <c r="E25" s="97">
        <f t="shared" ref="E25:E35" si="15">D25/J25</f>
        <v>9.9537411162412798E-2</v>
      </c>
      <c r="F25" s="96">
        <v>10044</v>
      </c>
      <c r="G25" s="97">
        <f t="shared" ref="G25:G35" si="16">F25/J25</f>
        <v>4.3873864822717962E-2</v>
      </c>
      <c r="H25" s="96">
        <v>18646</v>
      </c>
      <c r="I25" s="97">
        <f t="shared" ref="I25:I35" si="17">H25/J25</f>
        <v>8.1448833481122973E-2</v>
      </c>
      <c r="J25" s="96">
        <f t="shared" ref="J25:J35" si="18">B25+D25+F25+H25</f>
        <v>228929</v>
      </c>
      <c r="K25" s="98">
        <f t="shared" ref="K25:K35" si="19">J25/N25</f>
        <v>5.7482297996283833</v>
      </c>
      <c r="L25" s="98">
        <f>J25/M25</f>
        <v>2.3577593309714096</v>
      </c>
      <c r="M25" s="14">
        <v>97096</v>
      </c>
      <c r="N25" s="14">
        <v>39826</v>
      </c>
    </row>
    <row r="26" spans="1:14" ht="23.25">
      <c r="A26" s="91" t="s">
        <v>36</v>
      </c>
      <c r="B26" s="96">
        <v>26208</v>
      </c>
      <c r="C26" s="97">
        <f t="shared" si="14"/>
        <v>0.49764545040255204</v>
      </c>
      <c r="D26" s="96">
        <v>12635</v>
      </c>
      <c r="E26" s="97">
        <f t="shared" si="15"/>
        <v>0.23991721099802521</v>
      </c>
      <c r="F26" s="96">
        <v>3238</v>
      </c>
      <c r="G26" s="97">
        <f t="shared" si="16"/>
        <v>6.1484125778520429E-2</v>
      </c>
      <c r="H26" s="96">
        <v>10583</v>
      </c>
      <c r="I26" s="97">
        <f t="shared" si="17"/>
        <v>0.20095321282090231</v>
      </c>
      <c r="J26" s="96">
        <f t="shared" si="18"/>
        <v>52664</v>
      </c>
      <c r="K26" s="98">
        <f t="shared" si="19"/>
        <v>1.4127746331518094</v>
      </c>
      <c r="L26" s="98">
        <f>J26/M26</f>
        <v>0.70641574224356485</v>
      </c>
      <c r="M26" s="14">
        <v>74551</v>
      </c>
      <c r="N26" s="14">
        <v>37277</v>
      </c>
    </row>
    <row r="27" spans="1:14" ht="23.25">
      <c r="A27" s="91" t="s">
        <v>37</v>
      </c>
      <c r="B27" s="96">
        <v>38007</v>
      </c>
      <c r="C27" s="97">
        <f t="shared" si="14"/>
        <v>0.58572331211761619</v>
      </c>
      <c r="D27" s="96">
        <v>14230</v>
      </c>
      <c r="E27" s="97">
        <f t="shared" si="15"/>
        <v>0.2192975696959423</v>
      </c>
      <c r="F27" s="96">
        <v>4858</v>
      </c>
      <c r="G27" s="97">
        <f t="shared" si="16"/>
        <v>7.4866310160427801E-2</v>
      </c>
      <c r="H27" s="96">
        <v>7794</v>
      </c>
      <c r="I27" s="97">
        <f t="shared" si="17"/>
        <v>0.12011280802601365</v>
      </c>
      <c r="J27" s="96">
        <f t="shared" si="18"/>
        <v>64889</v>
      </c>
      <c r="K27" s="98">
        <f t="shared" si="19"/>
        <v>1.7751060046505267</v>
      </c>
      <c r="L27" s="98">
        <f>J27/M27</f>
        <v>0.76114343358513581</v>
      </c>
      <c r="M27" s="14">
        <v>85252</v>
      </c>
      <c r="N27" s="14">
        <v>36555</v>
      </c>
    </row>
    <row r="28" spans="1:14" ht="23.25">
      <c r="A28" s="91" t="s">
        <v>38</v>
      </c>
      <c r="B28" s="96">
        <v>51835</v>
      </c>
      <c r="C28" s="97">
        <f t="shared" si="14"/>
        <v>0.66346252303911535</v>
      </c>
      <c r="D28" s="96">
        <v>19502</v>
      </c>
      <c r="E28" s="97">
        <f t="shared" si="15"/>
        <v>0.24961601474503378</v>
      </c>
      <c r="F28" s="96">
        <v>2197</v>
      </c>
      <c r="G28" s="97">
        <f t="shared" si="16"/>
        <v>2.8120520172025393E-2</v>
      </c>
      <c r="H28" s="96">
        <v>4594</v>
      </c>
      <c r="I28" s="97">
        <f t="shared" si="17"/>
        <v>5.8800942043825515E-2</v>
      </c>
      <c r="J28" s="96">
        <f t="shared" si="18"/>
        <v>78128</v>
      </c>
      <c r="K28" s="98">
        <f t="shared" si="19"/>
        <v>2.1221208170360715</v>
      </c>
      <c r="L28" s="98">
        <f>J28/M28</f>
        <v>0.87925543288654806</v>
      </c>
      <c r="M28" s="14">
        <v>88857</v>
      </c>
      <c r="N28" s="14">
        <v>36816</v>
      </c>
    </row>
    <row r="29" spans="1:14" s="11" customFormat="1" ht="23.25">
      <c r="A29" s="92" t="s">
        <v>39</v>
      </c>
      <c r="B29" s="93">
        <v>123163</v>
      </c>
      <c r="C29" s="94">
        <f t="shared" si="14"/>
        <v>0.5239016878785816</v>
      </c>
      <c r="D29" s="93">
        <v>59602</v>
      </c>
      <c r="E29" s="94">
        <f t="shared" si="15"/>
        <v>0.25353059279929219</v>
      </c>
      <c r="F29" s="93">
        <v>943</v>
      </c>
      <c r="G29" s="94">
        <f t="shared" si="16"/>
        <v>4.0112638671476212E-3</v>
      </c>
      <c r="H29" s="93">
        <v>51380</v>
      </c>
      <c r="I29" s="94">
        <f t="shared" si="17"/>
        <v>0.21855645545497857</v>
      </c>
      <c r="J29" s="93">
        <f t="shared" si="18"/>
        <v>235088</v>
      </c>
      <c r="K29" s="95">
        <f t="shared" si="19"/>
        <v>5.6623151404210219</v>
      </c>
      <c r="L29" s="95">
        <f>J29/M29</f>
        <v>2.3353963223826035</v>
      </c>
      <c r="M29" s="10">
        <v>100663</v>
      </c>
      <c r="N29" s="10">
        <v>41518</v>
      </c>
    </row>
    <row r="30" spans="1:14" ht="23.25">
      <c r="A30" s="91" t="s">
        <v>40</v>
      </c>
      <c r="B30" s="96">
        <v>48211</v>
      </c>
      <c r="C30" s="97">
        <f t="shared" si="14"/>
        <v>0.63463918068609637</v>
      </c>
      <c r="D30" s="96">
        <v>25845</v>
      </c>
      <c r="E30" s="97">
        <f t="shared" si="15"/>
        <v>0.34021799225969512</v>
      </c>
      <c r="F30" s="96">
        <v>1423</v>
      </c>
      <c r="G30" s="97">
        <f t="shared" si="16"/>
        <v>1.8732064344575205E-2</v>
      </c>
      <c r="H30" s="96">
        <v>487</v>
      </c>
      <c r="I30" s="97">
        <f t="shared" si="17"/>
        <v>6.4107627096332571E-3</v>
      </c>
      <c r="J30" s="96">
        <f t="shared" si="18"/>
        <v>75966</v>
      </c>
      <c r="K30" s="98">
        <f t="shared" si="19"/>
        <v>1.779104897070189</v>
      </c>
      <c r="L30" s="98"/>
      <c r="M30" s="14"/>
      <c r="N30" s="14">
        <v>42699</v>
      </c>
    </row>
    <row r="31" spans="1:14" ht="23.25">
      <c r="A31" s="91" t="s">
        <v>41</v>
      </c>
      <c r="B31" s="96">
        <v>41161</v>
      </c>
      <c r="C31" s="97">
        <f t="shared" si="14"/>
        <v>0.62754036376941957</v>
      </c>
      <c r="D31" s="96">
        <v>10147</v>
      </c>
      <c r="E31" s="97">
        <f t="shared" si="15"/>
        <v>0.15470110228537451</v>
      </c>
      <c r="F31" s="96">
        <v>3121</v>
      </c>
      <c r="G31" s="97">
        <f t="shared" si="16"/>
        <v>4.7582747633059412E-2</v>
      </c>
      <c r="H31" s="96">
        <v>11162</v>
      </c>
      <c r="I31" s="97">
        <f t="shared" si="17"/>
        <v>0.17017578631214647</v>
      </c>
      <c r="J31" s="96">
        <f t="shared" si="18"/>
        <v>65591</v>
      </c>
      <c r="K31" s="98">
        <f t="shared" si="19"/>
        <v>1.7203294253416215</v>
      </c>
      <c r="L31" s="98">
        <f>J31/M31</f>
        <v>1.754473719406179</v>
      </c>
      <c r="M31" s="14">
        <v>37385</v>
      </c>
      <c r="N31" s="14">
        <v>38127</v>
      </c>
    </row>
    <row r="32" spans="1:14" ht="23.25">
      <c r="A32" s="91" t="s">
        <v>42</v>
      </c>
      <c r="B32" s="96">
        <v>143150</v>
      </c>
      <c r="C32" s="97">
        <f t="shared" si="14"/>
        <v>0.58613263016525541</v>
      </c>
      <c r="D32" s="96">
        <v>57860</v>
      </c>
      <c r="E32" s="97">
        <f t="shared" si="15"/>
        <v>0.23690977283521955</v>
      </c>
      <c r="F32" s="96">
        <v>8662</v>
      </c>
      <c r="G32" s="97">
        <f t="shared" si="16"/>
        <v>3.5466858836824607E-2</v>
      </c>
      <c r="H32" s="96">
        <v>34556</v>
      </c>
      <c r="I32" s="97">
        <f t="shared" si="17"/>
        <v>0.14149073816270044</v>
      </c>
      <c r="J32" s="96">
        <f t="shared" si="18"/>
        <v>244228</v>
      </c>
      <c r="K32" s="98">
        <f t="shared" si="19"/>
        <v>5.0913715107673703</v>
      </c>
      <c r="L32" s="98">
        <f>J32/M32</f>
        <v>2.3452116882243925</v>
      </c>
      <c r="M32" s="14">
        <v>104139</v>
      </c>
      <c r="N32" s="14">
        <v>47969</v>
      </c>
    </row>
    <row r="33" spans="1:14" ht="23.25">
      <c r="A33" s="91" t="s">
        <v>43</v>
      </c>
      <c r="B33" s="96">
        <v>52894</v>
      </c>
      <c r="C33" s="97">
        <f t="shared" si="14"/>
        <v>0.56351742947242822</v>
      </c>
      <c r="D33" s="96">
        <v>24400</v>
      </c>
      <c r="E33" s="97">
        <f t="shared" si="15"/>
        <v>0.25995056677746525</v>
      </c>
      <c r="F33" s="96">
        <v>3034</v>
      </c>
      <c r="G33" s="97">
        <f t="shared" si="16"/>
        <v>3.2323361459132359E-2</v>
      </c>
      <c r="H33" s="96">
        <v>13536</v>
      </c>
      <c r="I33" s="97">
        <f t="shared" si="17"/>
        <v>0.14420864229097419</v>
      </c>
      <c r="J33" s="96">
        <f t="shared" si="18"/>
        <v>93864</v>
      </c>
      <c r="K33" s="98">
        <f t="shared" si="19"/>
        <v>2.3286692467996426</v>
      </c>
      <c r="L33" s="98">
        <f>J33/M33</f>
        <v>1.7203497003354045</v>
      </c>
      <c r="M33" s="14">
        <v>54561</v>
      </c>
      <c r="N33" s="14">
        <v>40308</v>
      </c>
    </row>
    <row r="34" spans="1:14" s="11" customFormat="1" ht="23.25">
      <c r="A34" s="92" t="s">
        <v>469</v>
      </c>
      <c r="B34" s="93">
        <v>51818</v>
      </c>
      <c r="C34" s="94">
        <f t="shared" si="14"/>
        <v>0.42756594852838037</v>
      </c>
      <c r="D34" s="93">
        <v>37639</v>
      </c>
      <c r="E34" s="94">
        <f t="shared" si="15"/>
        <v>0.31057074253463485</v>
      </c>
      <c r="F34" s="93">
        <v>2869</v>
      </c>
      <c r="G34" s="94">
        <f t="shared" si="16"/>
        <v>2.3672984413291197E-2</v>
      </c>
      <c r="H34" s="93">
        <v>28867</v>
      </c>
      <c r="I34" s="94">
        <f t="shared" si="17"/>
        <v>0.23819032452369363</v>
      </c>
      <c r="J34" s="93">
        <f t="shared" si="18"/>
        <v>121193</v>
      </c>
      <c r="K34" s="95">
        <f t="shared" si="19"/>
        <v>3.0477304161951464</v>
      </c>
      <c r="L34" s="95">
        <f>J34/M34</f>
        <v>1.843183477308675</v>
      </c>
      <c r="M34" s="10">
        <v>65752</v>
      </c>
      <c r="N34" s="10">
        <v>39765</v>
      </c>
    </row>
    <row r="35" spans="1:14" ht="23.25">
      <c r="A35" s="91" t="s">
        <v>45</v>
      </c>
      <c r="B35" s="96">
        <v>101397</v>
      </c>
      <c r="C35" s="97">
        <f t="shared" si="14"/>
        <v>0.45582338344242251</v>
      </c>
      <c r="D35" s="96">
        <v>51656</v>
      </c>
      <c r="E35" s="97">
        <f t="shared" si="15"/>
        <v>0.23221606847442999</v>
      </c>
      <c r="F35" s="96">
        <v>520</v>
      </c>
      <c r="G35" s="97">
        <f t="shared" si="16"/>
        <v>2.3376249730274043E-3</v>
      </c>
      <c r="H35" s="96">
        <v>68875</v>
      </c>
      <c r="I35" s="97">
        <f t="shared" si="17"/>
        <v>0.30962292311012013</v>
      </c>
      <c r="J35" s="96">
        <f t="shared" si="18"/>
        <v>222448</v>
      </c>
      <c r="K35" s="98">
        <f t="shared" si="19"/>
        <v>4.5260844795312121</v>
      </c>
      <c r="L35" s="98">
        <f>J35/M35</f>
        <v>1.9065446192875999</v>
      </c>
      <c r="M35" s="14">
        <v>116676</v>
      </c>
      <c r="N35" s="14">
        <v>49148</v>
      </c>
    </row>
    <row r="36" spans="1:14" s="20" customFormat="1" ht="23.25">
      <c r="A36" s="99"/>
      <c r="B36" s="100"/>
      <c r="C36" s="101"/>
      <c r="D36" s="100"/>
      <c r="E36" s="101"/>
      <c r="F36" s="100"/>
      <c r="G36" s="101"/>
      <c r="H36" s="100"/>
      <c r="I36" s="101"/>
      <c r="J36" s="100"/>
      <c r="K36" s="102"/>
      <c r="L36" s="102"/>
      <c r="M36" s="19"/>
      <c r="N36" s="19"/>
    </row>
    <row r="37" spans="1:14" ht="23.25">
      <c r="A37" s="89" t="s">
        <v>46</v>
      </c>
      <c r="B37" s="96"/>
      <c r="C37" s="97"/>
      <c r="D37" s="96"/>
      <c r="E37" s="97"/>
      <c r="F37" s="96"/>
      <c r="G37" s="97"/>
      <c r="H37" s="96"/>
      <c r="I37" s="97"/>
      <c r="J37" s="96"/>
      <c r="K37" s="98"/>
      <c r="L37" s="98"/>
      <c r="M37" s="14"/>
      <c r="N37" s="14"/>
    </row>
    <row r="38" spans="1:14" ht="23.25">
      <c r="A38" s="91" t="s">
        <v>47</v>
      </c>
      <c r="B38" s="96">
        <v>72396</v>
      </c>
      <c r="C38" s="97">
        <f t="shared" ref="C38:C43" si="20">B38/J38</f>
        <v>0.61761845450357455</v>
      </c>
      <c r="D38" s="96">
        <v>33525</v>
      </c>
      <c r="E38" s="97">
        <f t="shared" ref="E38:E43" si="21">D38/J38</f>
        <v>0.28600556228565577</v>
      </c>
      <c r="F38" s="96">
        <v>454</v>
      </c>
      <c r="G38" s="97">
        <f t="shared" ref="G38:G43" si="22">F38/J38</f>
        <v>3.8731252879250625E-3</v>
      </c>
      <c r="H38" s="96">
        <v>10843</v>
      </c>
      <c r="I38" s="97">
        <f t="shared" ref="I38:I43" si="23">H38/J38</f>
        <v>9.2502857922844614E-2</v>
      </c>
      <c r="J38" s="96">
        <v>117218</v>
      </c>
      <c r="K38" s="98">
        <f t="shared" ref="K38:K43" si="24">J38/N38</f>
        <v>1.936623325127629</v>
      </c>
      <c r="L38" s="98">
        <f t="shared" ref="L38:L43" si="25">J38/M38</f>
        <v>1.1872702042966099</v>
      </c>
      <c r="M38" s="14">
        <v>98729</v>
      </c>
      <c r="N38" s="14">
        <v>60527</v>
      </c>
    </row>
    <row r="39" spans="1:14" s="11" customFormat="1" ht="23.25">
      <c r="A39" s="92" t="s">
        <v>48</v>
      </c>
      <c r="B39" s="93">
        <v>85560</v>
      </c>
      <c r="C39" s="94">
        <f t="shared" si="20"/>
        <v>0.53793727837436811</v>
      </c>
      <c r="D39" s="93">
        <v>47753</v>
      </c>
      <c r="E39" s="94">
        <f t="shared" si="21"/>
        <v>0.30023514322359984</v>
      </c>
      <c r="F39" s="93">
        <v>6529</v>
      </c>
      <c r="G39" s="94">
        <f t="shared" si="22"/>
        <v>4.1049468098483512E-2</v>
      </c>
      <c r="H39" s="93">
        <v>19210</v>
      </c>
      <c r="I39" s="94">
        <f t="shared" si="23"/>
        <v>0.12077811030354853</v>
      </c>
      <c r="J39" s="93">
        <f>B39+D39+F39+H39</f>
        <v>159052</v>
      </c>
      <c r="K39" s="95">
        <f t="shared" si="24"/>
        <v>2.7097125917849292</v>
      </c>
      <c r="L39" s="95">
        <f t="shared" si="25"/>
        <v>1.2553136074126106</v>
      </c>
      <c r="M39" s="10">
        <v>126703</v>
      </c>
      <c r="N39" s="10">
        <v>58697</v>
      </c>
    </row>
    <row r="40" spans="1:14" ht="23.25">
      <c r="A40" s="91" t="s">
        <v>49</v>
      </c>
      <c r="B40" s="96">
        <v>121026</v>
      </c>
      <c r="C40" s="97">
        <f t="shared" si="20"/>
        <v>0.57155135773317589</v>
      </c>
      <c r="D40" s="96">
        <v>64005</v>
      </c>
      <c r="E40" s="97">
        <f t="shared" si="21"/>
        <v>0.30226682408500588</v>
      </c>
      <c r="F40" s="96">
        <v>1167</v>
      </c>
      <c r="G40" s="97">
        <f t="shared" si="22"/>
        <v>5.5112160566706024E-3</v>
      </c>
      <c r="H40" s="96">
        <v>25552</v>
      </c>
      <c r="I40" s="97">
        <f t="shared" si="23"/>
        <v>0.12067060212514757</v>
      </c>
      <c r="J40" s="96">
        <f>B40+D40+F40+H40</f>
        <v>211750</v>
      </c>
      <c r="K40" s="98">
        <f t="shared" si="24"/>
        <v>3.3582326260031086</v>
      </c>
      <c r="L40" s="98">
        <f t="shared" si="25"/>
        <v>1.7929416944674943</v>
      </c>
      <c r="M40" s="14">
        <v>118102</v>
      </c>
      <c r="N40" s="14">
        <v>63054</v>
      </c>
    </row>
    <row r="41" spans="1:14" ht="23.25">
      <c r="A41" s="91" t="s">
        <v>50</v>
      </c>
      <c r="B41" s="96">
        <v>74815</v>
      </c>
      <c r="C41" s="97">
        <f t="shared" si="20"/>
        <v>0.5610844457777111</v>
      </c>
      <c r="D41" s="96">
        <v>53867</v>
      </c>
      <c r="E41" s="97">
        <f t="shared" si="21"/>
        <v>0.40398230088495574</v>
      </c>
      <c r="F41" s="96">
        <v>4658</v>
      </c>
      <c r="G41" s="97">
        <f t="shared" si="22"/>
        <v>3.4933253337333131E-2</v>
      </c>
      <c r="H41" s="96">
        <v>0</v>
      </c>
      <c r="I41" s="97">
        <f t="shared" si="23"/>
        <v>0</v>
      </c>
      <c r="J41" s="96">
        <f>B41+D41+F41+H41</f>
        <v>133340</v>
      </c>
      <c r="K41" s="98">
        <f t="shared" si="24"/>
        <v>2.5002343852543549</v>
      </c>
      <c r="L41" s="98">
        <f t="shared" si="25"/>
        <v>1.2500234367676011</v>
      </c>
      <c r="M41" s="14">
        <v>106670</v>
      </c>
      <c r="N41" s="14">
        <v>53331</v>
      </c>
    </row>
    <row r="42" spans="1:14" ht="23.25">
      <c r="A42" s="91" t="s">
        <v>51</v>
      </c>
      <c r="B42" s="96">
        <v>51794</v>
      </c>
      <c r="C42" s="97">
        <f t="shared" si="20"/>
        <v>0.6752891171983989</v>
      </c>
      <c r="D42" s="96">
        <v>21089</v>
      </c>
      <c r="E42" s="97">
        <f t="shared" si="21"/>
        <v>0.27495795251567817</v>
      </c>
      <c r="F42" s="96">
        <v>2747</v>
      </c>
      <c r="G42" s="97">
        <f t="shared" si="22"/>
        <v>3.5815330056454452E-2</v>
      </c>
      <c r="H42" s="96">
        <v>1069</v>
      </c>
      <c r="I42" s="97">
        <f t="shared" si="23"/>
        <v>1.3937600229468442E-2</v>
      </c>
      <c r="J42" s="96">
        <f>B42+D42+F42+H42</f>
        <v>76699</v>
      </c>
      <c r="K42" s="98">
        <f t="shared" si="24"/>
        <v>1.3685008742818399</v>
      </c>
      <c r="L42" s="98">
        <f t="shared" si="25"/>
        <v>0.52220240202619894</v>
      </c>
      <c r="M42" s="14">
        <v>146876</v>
      </c>
      <c r="N42" s="14">
        <v>56046</v>
      </c>
    </row>
    <row r="43" spans="1:14" ht="23.25">
      <c r="A43" s="91" t="s">
        <v>52</v>
      </c>
      <c r="B43" s="96">
        <v>57461</v>
      </c>
      <c r="C43" s="97">
        <f t="shared" si="20"/>
        <v>0.55632902813546847</v>
      </c>
      <c r="D43" s="96">
        <v>33035</v>
      </c>
      <c r="E43" s="97">
        <f t="shared" si="21"/>
        <v>0.31984005576748059</v>
      </c>
      <c r="F43" s="96">
        <v>8509</v>
      </c>
      <c r="G43" s="97">
        <f t="shared" si="22"/>
        <v>8.2382897972619717E-2</v>
      </c>
      <c r="H43" s="96">
        <v>4281</v>
      </c>
      <c r="I43" s="97">
        <f t="shared" si="23"/>
        <v>4.1448018124431191E-2</v>
      </c>
      <c r="J43" s="96">
        <f>B43+D43+F43+H43</f>
        <v>103286</v>
      </c>
      <c r="K43" s="98">
        <f t="shared" si="24"/>
        <v>1.607188983116782</v>
      </c>
      <c r="L43" s="98">
        <f t="shared" si="25"/>
        <v>0.36372792421601252</v>
      </c>
      <c r="M43" s="14">
        <v>283965</v>
      </c>
      <c r="N43" s="14">
        <v>64265</v>
      </c>
    </row>
    <row r="44" spans="1:14" s="20" customFormat="1" ht="23.25">
      <c r="A44" s="99"/>
      <c r="B44" s="100"/>
      <c r="C44" s="101"/>
      <c r="D44" s="100"/>
      <c r="E44" s="101"/>
      <c r="F44" s="100"/>
      <c r="G44" s="101"/>
      <c r="H44" s="100"/>
      <c r="I44" s="101"/>
      <c r="J44" s="100"/>
      <c r="K44" s="102"/>
      <c r="L44" s="102"/>
      <c r="M44" s="19"/>
      <c r="N44" s="19"/>
    </row>
    <row r="45" spans="1:14" ht="23.25">
      <c r="A45" s="89" t="s">
        <v>53</v>
      </c>
      <c r="B45" s="96"/>
      <c r="C45" s="97"/>
      <c r="D45" s="96"/>
      <c r="E45" s="97"/>
      <c r="F45" s="96"/>
      <c r="G45" s="97"/>
      <c r="H45" s="96"/>
      <c r="I45" s="97"/>
      <c r="J45" s="96"/>
      <c r="K45" s="98"/>
      <c r="L45" s="98"/>
      <c r="M45" s="14"/>
      <c r="N45" s="14"/>
    </row>
    <row r="46" spans="1:14" ht="23.25">
      <c r="A46" s="91" t="s">
        <v>54</v>
      </c>
      <c r="B46" s="96">
        <v>140551</v>
      </c>
      <c r="C46" s="97">
        <f>B46/J46</f>
        <v>0.46829104139456779</v>
      </c>
      <c r="D46" s="96">
        <v>96924</v>
      </c>
      <c r="E46" s="97">
        <f>D46/J46</f>
        <v>0.32293360343311034</v>
      </c>
      <c r="F46" s="96">
        <v>0</v>
      </c>
      <c r="G46" s="97">
        <f>F46/J46</f>
        <v>0</v>
      </c>
      <c r="H46" s="96">
        <v>62661</v>
      </c>
      <c r="I46" s="97">
        <f>H46/J46</f>
        <v>0.20877535517232187</v>
      </c>
      <c r="J46" s="96">
        <f>B46+D46+F46+H46</f>
        <v>300136</v>
      </c>
      <c r="K46" s="98">
        <f>J46/N46</f>
        <v>4.0253212091950319</v>
      </c>
      <c r="L46" s="98">
        <f>J46/M46</f>
        <v>1.8459683867396519</v>
      </c>
      <c r="M46" s="14">
        <v>162590</v>
      </c>
      <c r="N46" s="14">
        <v>74562</v>
      </c>
    </row>
    <row r="47" spans="1:14" ht="23.25">
      <c r="A47" s="91" t="s">
        <v>55</v>
      </c>
      <c r="B47" s="96">
        <v>112359</v>
      </c>
      <c r="C47" s="97">
        <f>B47/J47</f>
        <v>0.57466461403122937</v>
      </c>
      <c r="D47" s="96">
        <v>52282</v>
      </c>
      <c r="E47" s="97">
        <f>D47/J47</f>
        <v>0.26739838687404421</v>
      </c>
      <c r="F47" s="96">
        <v>0</v>
      </c>
      <c r="G47" s="97">
        <f>F47/J47</f>
        <v>0</v>
      </c>
      <c r="H47" s="96">
        <v>30880</v>
      </c>
      <c r="I47" s="97">
        <f>H47/J47</f>
        <v>0.15793699909472639</v>
      </c>
      <c r="J47" s="96">
        <f>B47+D47+F47+H47</f>
        <v>195521</v>
      </c>
      <c r="K47" s="98">
        <f>J47/N47</f>
        <v>2.5733896654294663</v>
      </c>
      <c r="L47" s="98">
        <f>J47/M47</f>
        <v>1.2653606699543096</v>
      </c>
      <c r="M47" s="14">
        <v>154518</v>
      </c>
      <c r="N47" s="14">
        <v>75978</v>
      </c>
    </row>
    <row r="48" spans="1:14" ht="23.25">
      <c r="A48" s="91" t="s">
        <v>56</v>
      </c>
      <c r="B48" s="96">
        <v>100101</v>
      </c>
      <c r="C48" s="97">
        <f>B48/J48</f>
        <v>0.53356466675195091</v>
      </c>
      <c r="D48" s="96">
        <v>42848</v>
      </c>
      <c r="E48" s="97">
        <f>D48/J48</f>
        <v>0.2283911133853567</v>
      </c>
      <c r="F48" s="96">
        <v>3703</v>
      </c>
      <c r="G48" s="97">
        <f>F48/J48</f>
        <v>1.9737964265916164E-2</v>
      </c>
      <c r="H48" s="96">
        <v>40956</v>
      </c>
      <c r="I48" s="97">
        <f>H48/J48</f>
        <v>0.21830625559677624</v>
      </c>
      <c r="J48" s="96">
        <f>B48+D48+F48+H48</f>
        <v>187608</v>
      </c>
      <c r="K48" s="98">
        <f>J48/N48</f>
        <v>2.8413830705620429</v>
      </c>
      <c r="L48" s="98">
        <f>J48/M48</f>
        <v>1.3958409285368847</v>
      </c>
      <c r="M48" s="14">
        <v>134405</v>
      </c>
      <c r="N48" s="14">
        <v>66027</v>
      </c>
    </row>
    <row r="49" spans="1:14" s="11" customFormat="1" ht="23.25">
      <c r="A49" s="92" t="s">
        <v>57</v>
      </c>
      <c r="B49" s="93">
        <v>193024</v>
      </c>
      <c r="C49" s="94">
        <f>B49/J49</f>
        <v>0.52773980467852888</v>
      </c>
      <c r="D49" s="93">
        <v>77969</v>
      </c>
      <c r="E49" s="94">
        <f>D49/J49</f>
        <v>0.21317216942442502</v>
      </c>
      <c r="F49" s="93">
        <v>6797</v>
      </c>
      <c r="G49" s="94">
        <f>F49/J49</f>
        <v>1.8583427202834676E-2</v>
      </c>
      <c r="H49" s="93">
        <v>87966</v>
      </c>
      <c r="I49" s="94">
        <f>H49/J49</f>
        <v>0.24050459869421145</v>
      </c>
      <c r="J49" s="93">
        <f>B49+D49+F49+H49</f>
        <v>365756</v>
      </c>
      <c r="K49" s="95">
        <f>J49/N49</f>
        <v>4.881497991378275</v>
      </c>
      <c r="L49" s="95">
        <f>J49/M49</f>
        <v>2.4406349884226048</v>
      </c>
      <c r="M49" s="10">
        <v>149861</v>
      </c>
      <c r="N49" s="10">
        <v>74927</v>
      </c>
    </row>
    <row r="50" spans="1:14" ht="23.25">
      <c r="A50" s="91" t="s">
        <v>58</v>
      </c>
      <c r="B50" s="96">
        <v>64668</v>
      </c>
      <c r="C50" s="97">
        <f>B50/J50</f>
        <v>0.58227984873041594</v>
      </c>
      <c r="D50" s="96">
        <v>34512</v>
      </c>
      <c r="E50" s="97">
        <f>D50/J50</f>
        <v>0.31075094543490006</v>
      </c>
      <c r="F50" s="96">
        <v>0</v>
      </c>
      <c r="G50" s="97">
        <f>F50/J50</f>
        <v>0</v>
      </c>
      <c r="H50" s="96">
        <v>11880</v>
      </c>
      <c r="I50" s="97">
        <f>H50/J50</f>
        <v>0.10696920583468396</v>
      </c>
      <c r="J50" s="96">
        <f>B50+D50+F50+H50</f>
        <v>111060</v>
      </c>
      <c r="K50" s="98">
        <f>J50/N50</f>
        <v>1.3902310792879853</v>
      </c>
      <c r="L50" s="98">
        <f>J50/M50</f>
        <v>0.96076819931657942</v>
      </c>
      <c r="M50" s="14">
        <v>115595</v>
      </c>
      <c r="N50" s="14">
        <v>79886</v>
      </c>
    </row>
    <row r="51" spans="1:14" s="20" customFormat="1" ht="23.25">
      <c r="A51" s="99"/>
      <c r="B51" s="100"/>
      <c r="C51" s="101"/>
      <c r="D51" s="100"/>
      <c r="E51" s="101"/>
      <c r="F51" s="100"/>
      <c r="G51" s="101"/>
      <c r="H51" s="100"/>
      <c r="I51" s="101"/>
      <c r="J51" s="100"/>
      <c r="K51" s="102"/>
      <c r="L51" s="102"/>
      <c r="M51" s="19"/>
      <c r="N51" s="19"/>
    </row>
    <row r="52" spans="1:14" ht="23.25">
      <c r="A52" s="89" t="s">
        <v>59</v>
      </c>
      <c r="B52" s="96"/>
      <c r="C52" s="97"/>
      <c r="D52" s="96"/>
      <c r="E52" s="97"/>
      <c r="F52" s="96"/>
      <c r="G52" s="97"/>
      <c r="H52" s="96"/>
      <c r="I52" s="97"/>
      <c r="J52" s="96"/>
      <c r="K52" s="98"/>
      <c r="L52" s="98"/>
      <c r="M52" s="14"/>
      <c r="N52" s="14"/>
    </row>
    <row r="53" spans="1:14" ht="23.25">
      <c r="A53" s="91" t="s">
        <v>60</v>
      </c>
      <c r="B53" s="96">
        <v>72128</v>
      </c>
      <c r="C53" s="97">
        <f>B53/J53</f>
        <v>0.55836997584690651</v>
      </c>
      <c r="D53" s="96">
        <v>43712</v>
      </c>
      <c r="E53" s="97">
        <f>D53/J53</f>
        <v>0.33839103238991763</v>
      </c>
      <c r="F53" s="96">
        <v>0</v>
      </c>
      <c r="G53" s="97">
        <f>F53/J53</f>
        <v>0</v>
      </c>
      <c r="H53" s="96">
        <v>13336</v>
      </c>
      <c r="I53" s="97">
        <f>H53/J53</f>
        <v>0.10323899176317582</v>
      </c>
      <c r="J53" s="96">
        <f>B53+D53+F53+H53</f>
        <v>129176</v>
      </c>
      <c r="K53" s="98">
        <f>J53/N53</f>
        <v>1.3414472044529369</v>
      </c>
      <c r="L53" s="98">
        <f>J53/M53</f>
        <v>0.64739490407553679</v>
      </c>
      <c r="M53" s="14">
        <v>199532</v>
      </c>
      <c r="N53" s="14">
        <v>96296</v>
      </c>
    </row>
    <row r="54" spans="1:14" s="11" customFormat="1" ht="23.25">
      <c r="A54" s="92" t="s">
        <v>61</v>
      </c>
      <c r="B54" s="93">
        <v>171444</v>
      </c>
      <c r="C54" s="94">
        <f>B54/J54</f>
        <v>0.56768784519410342</v>
      </c>
      <c r="D54" s="93">
        <v>95161</v>
      </c>
      <c r="E54" s="94">
        <f>D54/J54</f>
        <v>0.31509847551688058</v>
      </c>
      <c r="F54" s="93">
        <v>6101</v>
      </c>
      <c r="G54" s="94">
        <f>F54/J54</f>
        <v>2.0201719182527382E-2</v>
      </c>
      <c r="H54" s="93">
        <v>29298</v>
      </c>
      <c r="I54" s="94">
        <f>H54/J54</f>
        <v>9.7011960106488659E-2</v>
      </c>
      <c r="J54" s="93">
        <f>B54+D54+F54+H54</f>
        <v>302004</v>
      </c>
      <c r="K54" s="95">
        <f>J54/N54</f>
        <v>3.3133002007701675</v>
      </c>
      <c r="L54" s="95">
        <f>J54/M54</f>
        <v>0.99590759946577845</v>
      </c>
      <c r="M54" s="10">
        <v>303245</v>
      </c>
      <c r="N54" s="10">
        <v>91149</v>
      </c>
    </row>
    <row r="55" spans="1:14" ht="23.25">
      <c r="A55" s="91" t="s">
        <v>62</v>
      </c>
      <c r="B55" s="96">
        <v>159955</v>
      </c>
      <c r="C55" s="97">
        <f>B55/J55</f>
        <v>0.50882745896424486</v>
      </c>
      <c r="D55" s="96">
        <v>62868</v>
      </c>
      <c r="E55" s="97">
        <f>D55/J55</f>
        <v>0.1999872757348263</v>
      </c>
      <c r="F55" s="96">
        <v>90</v>
      </c>
      <c r="G55" s="97">
        <f>F55/J55</f>
        <v>2.8629596640793994E-4</v>
      </c>
      <c r="H55" s="96">
        <v>91447</v>
      </c>
      <c r="I55" s="97">
        <f>H55/J55</f>
        <v>0.29089896933452092</v>
      </c>
      <c r="J55" s="96">
        <f>B55+D55+F55+H55</f>
        <v>314360</v>
      </c>
      <c r="K55" s="98">
        <f>J55/N55</f>
        <v>3.2279130899084074</v>
      </c>
      <c r="L55" s="98">
        <f>J55/M55</f>
        <v>1.7421761129676736</v>
      </c>
      <c r="M55" s="14">
        <v>180441</v>
      </c>
      <c r="N55" s="14">
        <v>97388</v>
      </c>
    </row>
    <row r="56" spans="1:14" s="20" customFormat="1" ht="23.25">
      <c r="A56" s="99"/>
      <c r="B56" s="100"/>
      <c r="C56" s="101"/>
      <c r="D56" s="100"/>
      <c r="E56" s="101"/>
      <c r="F56" s="100"/>
      <c r="G56" s="101"/>
      <c r="H56" s="100"/>
      <c r="I56" s="101"/>
      <c r="J56" s="100"/>
      <c r="K56" s="102"/>
      <c r="L56" s="102"/>
      <c r="M56" s="19"/>
      <c r="N56" s="19"/>
    </row>
    <row r="57" spans="1:14" ht="23.25">
      <c r="A57" s="89" t="s">
        <v>63</v>
      </c>
      <c r="B57" s="96"/>
      <c r="C57" s="97"/>
      <c r="D57" s="96"/>
      <c r="E57" s="97"/>
      <c r="F57" s="96"/>
      <c r="G57" s="97"/>
      <c r="H57" s="96"/>
      <c r="I57" s="97"/>
      <c r="J57" s="96"/>
      <c r="K57" s="98"/>
      <c r="L57" s="98"/>
      <c r="M57" s="14"/>
      <c r="N57" s="14"/>
    </row>
    <row r="58" spans="1:14" ht="23.25">
      <c r="A58" s="91" t="s">
        <v>64</v>
      </c>
      <c r="B58" s="96">
        <v>155996</v>
      </c>
      <c r="C58" s="97">
        <f>B58/J58</f>
        <v>0.28022461656744785</v>
      </c>
      <c r="D58" s="96">
        <v>151775</v>
      </c>
      <c r="E58" s="97">
        <f>D58/J58</f>
        <v>0.27264219069414852</v>
      </c>
      <c r="F58" s="96">
        <v>2276</v>
      </c>
      <c r="G58" s="97">
        <f>F58/J58</f>
        <v>4.0885101368465298E-3</v>
      </c>
      <c r="H58" s="96">
        <v>246635</v>
      </c>
      <c r="I58" s="97">
        <f>H58/J58</f>
        <v>0.4430446826015571</v>
      </c>
      <c r="J58" s="96">
        <f>B58+D58+F58+H58</f>
        <v>556682</v>
      </c>
      <c r="K58" s="98">
        <f>J58/N58</f>
        <v>3.126285345239098</v>
      </c>
      <c r="L58" s="98">
        <f>J58/M58</f>
        <v>2.0084569342170302</v>
      </c>
      <c r="M58" s="14">
        <v>277169</v>
      </c>
      <c r="N58" s="14">
        <v>178065</v>
      </c>
    </row>
    <row r="59" spans="1:14" s="11" customFormat="1" ht="23.25">
      <c r="A59" s="92" t="s">
        <v>65</v>
      </c>
      <c r="B59" s="93">
        <v>578287</v>
      </c>
      <c r="C59" s="94">
        <f>B59/J59</f>
        <v>0.42922778085807406</v>
      </c>
      <c r="D59" s="93">
        <v>333584</v>
      </c>
      <c r="E59" s="94">
        <f>D59/J59</f>
        <v>0.24759941006759581</v>
      </c>
      <c r="F59" s="93">
        <v>48351</v>
      </c>
      <c r="G59" s="94">
        <f>F59/J59</f>
        <v>3.5888049415374615E-2</v>
      </c>
      <c r="H59" s="93">
        <v>387051</v>
      </c>
      <c r="I59" s="94">
        <f>H59/J59</f>
        <v>0.28728475965895556</v>
      </c>
      <c r="J59" s="93">
        <f>B59+D59+F59+H59</f>
        <v>1347273</v>
      </c>
      <c r="K59" s="95">
        <f>J59/N59</f>
        <v>6.6266932270916339</v>
      </c>
      <c r="L59" s="95">
        <f>J59/M59</f>
        <v>2.5948967740817142</v>
      </c>
      <c r="M59" s="10">
        <v>519201</v>
      </c>
      <c r="N59" s="10">
        <v>203310</v>
      </c>
    </row>
    <row r="60" spans="1:14" ht="23.25">
      <c r="A60" s="91" t="s">
        <v>66</v>
      </c>
      <c r="B60" s="96">
        <v>283379</v>
      </c>
      <c r="C60" s="97">
        <f>B60/J60</f>
        <v>0.39700389748302733</v>
      </c>
      <c r="D60" s="96">
        <v>185399</v>
      </c>
      <c r="E60" s="97">
        <f>D60/J60</f>
        <v>0.2597374032283824</v>
      </c>
      <c r="F60" s="96">
        <v>67440</v>
      </c>
      <c r="G60" s="97">
        <f>F60/J60</f>
        <v>9.4481040748451234E-2</v>
      </c>
      <c r="H60" s="96">
        <v>177576</v>
      </c>
      <c r="I60" s="97">
        <f>H60/J60</f>
        <v>0.24877765854013903</v>
      </c>
      <c r="J60" s="96">
        <f>B60+D60+F60+H60</f>
        <v>713794</v>
      </c>
      <c r="K60" s="98">
        <f>J60/N60</f>
        <v>3.9973455341692472</v>
      </c>
      <c r="L60" s="98">
        <f>J60/M60</f>
        <v>2.4553134695955476</v>
      </c>
      <c r="M60" s="14">
        <v>290714</v>
      </c>
      <c r="N60" s="14">
        <v>178567</v>
      </c>
    </row>
    <row r="61" spans="1:14" ht="23.25">
      <c r="A61" s="91" t="s">
        <v>67</v>
      </c>
      <c r="B61" s="96">
        <v>291724</v>
      </c>
      <c r="C61" s="97">
        <f>B61/J61</f>
        <v>0.35761490360392717</v>
      </c>
      <c r="D61" s="96">
        <v>225241</v>
      </c>
      <c r="E61" s="97">
        <f>D61/J61</f>
        <v>0.27611556986278868</v>
      </c>
      <c r="F61" s="96">
        <v>18669</v>
      </c>
      <c r="G61" s="97">
        <f>F61/J61</f>
        <v>2.2885716071978021E-2</v>
      </c>
      <c r="H61" s="96">
        <v>280115</v>
      </c>
      <c r="I61" s="97">
        <f>H61/J61</f>
        <v>0.34338381046130612</v>
      </c>
      <c r="J61" s="96">
        <f>B61+D61+F61+H61</f>
        <v>815749</v>
      </c>
      <c r="K61" s="98">
        <f>J61/N61</f>
        <v>5.3179634277518826</v>
      </c>
      <c r="L61" s="98">
        <f>J61/M61</f>
        <v>2.7924368769854309</v>
      </c>
      <c r="M61" s="14">
        <v>292128</v>
      </c>
      <c r="N61" s="14">
        <v>153395</v>
      </c>
    </row>
    <row r="62" spans="1:14" ht="23.25">
      <c r="A62" s="91" t="s">
        <v>68</v>
      </c>
      <c r="B62" s="96">
        <v>252701</v>
      </c>
      <c r="C62" s="97">
        <f>B62/J62</f>
        <v>0.49059677065516832</v>
      </c>
      <c r="D62" s="96">
        <v>172712</v>
      </c>
      <c r="E62" s="97">
        <f>D62/J62</f>
        <v>0.33530516085569678</v>
      </c>
      <c r="F62" s="96">
        <v>0</v>
      </c>
      <c r="G62" s="97">
        <f>F62/J62</f>
        <v>0</v>
      </c>
      <c r="H62" s="96">
        <v>89676</v>
      </c>
      <c r="I62" s="97">
        <f>H62/J62</f>
        <v>0.17409806848913489</v>
      </c>
      <c r="J62" s="96">
        <f>B62+D62+F62+H62</f>
        <v>515089</v>
      </c>
      <c r="K62" s="98">
        <f>J62/N62</f>
        <v>2.0960986745992667</v>
      </c>
      <c r="L62" s="98">
        <f>J62/M62</f>
        <v>0.90622300493850183</v>
      </c>
      <c r="M62" s="14">
        <v>568391</v>
      </c>
      <c r="N62" s="14">
        <v>245737</v>
      </c>
    </row>
    <row r="63" spans="1:14" s="20" customFormat="1" ht="23.25">
      <c r="A63" s="99"/>
      <c r="B63" s="100"/>
      <c r="C63" s="101"/>
      <c r="D63" s="100"/>
      <c r="E63" s="101"/>
      <c r="F63" s="100"/>
      <c r="G63" s="101"/>
      <c r="H63" s="100"/>
      <c r="I63" s="101"/>
      <c r="J63" s="100"/>
      <c r="K63" s="102"/>
      <c r="L63" s="102"/>
      <c r="M63" s="19"/>
      <c r="N63" s="19"/>
    </row>
    <row r="64" spans="1:14" s="11" customFormat="1" ht="23.25">
      <c r="A64" s="103" t="s">
        <v>470</v>
      </c>
      <c r="B64" s="93"/>
      <c r="C64" s="94"/>
      <c r="D64" s="93"/>
      <c r="E64" s="94"/>
      <c r="F64" s="93"/>
      <c r="G64" s="94"/>
      <c r="H64" s="93"/>
      <c r="I64" s="94"/>
      <c r="J64" s="93"/>
      <c r="K64" s="95"/>
      <c r="L64" s="95"/>
      <c r="M64" s="10"/>
    </row>
    <row r="65" spans="1:14" ht="23.25">
      <c r="A65" s="91" t="s">
        <v>70</v>
      </c>
      <c r="B65" s="96">
        <v>6070</v>
      </c>
      <c r="C65" s="97">
        <f>B65/J65</f>
        <v>0.6505197728003429</v>
      </c>
      <c r="D65" s="96">
        <v>1483</v>
      </c>
      <c r="E65" s="97">
        <f>D65/J65</f>
        <v>0.15893259029042975</v>
      </c>
      <c r="F65" s="96">
        <v>509</v>
      </c>
      <c r="G65" s="97">
        <f>F65/J65</f>
        <v>5.4549351623620193E-2</v>
      </c>
      <c r="H65" s="96">
        <v>1269</v>
      </c>
      <c r="I65" s="97">
        <f>H65/J65</f>
        <v>0.13599828528560712</v>
      </c>
      <c r="J65" s="96">
        <f>B65+D65+F65+H65</f>
        <v>9331</v>
      </c>
      <c r="K65" s="98">
        <f>J65/N65</f>
        <v>5.7070336391437309</v>
      </c>
      <c r="L65" s="98">
        <f>J65/M65</f>
        <v>0.61917717319177168</v>
      </c>
      <c r="M65" s="14">
        <v>15070</v>
      </c>
      <c r="N65" s="14">
        <v>1635</v>
      </c>
    </row>
    <row r="66" spans="1:14" ht="23.25">
      <c r="A66" s="91" t="s">
        <v>71</v>
      </c>
      <c r="B66" s="96">
        <v>59766</v>
      </c>
      <c r="C66" s="97">
        <f>B66/J66</f>
        <v>0.56845829726927721</v>
      </c>
      <c r="D66" s="96">
        <v>28203</v>
      </c>
      <c r="E66" s="97">
        <f>D66/J66</f>
        <v>0.26824999762215013</v>
      </c>
      <c r="F66" s="96">
        <v>345</v>
      </c>
      <c r="G66" s="97">
        <f>F66/J66</f>
        <v>3.2814327972074532E-3</v>
      </c>
      <c r="H66" s="96">
        <v>16823</v>
      </c>
      <c r="I66" s="97">
        <f>H66/J66</f>
        <v>0.16001027231136516</v>
      </c>
      <c r="J66" s="96">
        <f>B66+D66+F66+H66</f>
        <v>105137</v>
      </c>
      <c r="K66" s="98">
        <f>J66/N66</f>
        <v>6.2708457592747227</v>
      </c>
      <c r="L66" s="98">
        <f>J66/M66</f>
        <v>2.127159794440173</v>
      </c>
      <c r="M66" s="14">
        <v>49426</v>
      </c>
      <c r="N66" s="14">
        <v>16766</v>
      </c>
    </row>
    <row r="67" spans="1:14" s="20" customFormat="1" ht="23.25">
      <c r="A67" s="99"/>
      <c r="B67" s="100"/>
      <c r="C67" s="101"/>
      <c r="D67" s="100"/>
      <c r="E67" s="101"/>
      <c r="F67" s="100"/>
      <c r="G67" s="101"/>
      <c r="H67" s="100"/>
      <c r="I67" s="101"/>
      <c r="J67" s="100"/>
      <c r="K67" s="102"/>
      <c r="L67" s="102"/>
      <c r="M67" s="19"/>
    </row>
    <row r="68" spans="1:14" ht="23.25">
      <c r="A68" s="89" t="s">
        <v>0</v>
      </c>
      <c r="B68" s="104">
        <f>SUM(B4:B67)</f>
        <v>4362823</v>
      </c>
      <c r="C68" s="105">
        <f>B68/J68</f>
        <v>0.48824963852617159</v>
      </c>
      <c r="D68" s="104">
        <f>SUM(D4:D67)</f>
        <v>2378769</v>
      </c>
      <c r="E68" s="105">
        <f>D68/J68</f>
        <v>0.26621137377960619</v>
      </c>
      <c r="F68" s="104">
        <f>SUM(F4:F67)</f>
        <v>247343</v>
      </c>
      <c r="G68" s="105">
        <f>F68/J68</f>
        <v>2.7680501900255606E-2</v>
      </c>
      <c r="H68" s="104">
        <f>SUM(H4:H67)</f>
        <v>1946705</v>
      </c>
      <c r="I68" s="105">
        <f>H68/J68</f>
        <v>0.21785848579396663</v>
      </c>
      <c r="J68" s="104">
        <f>B68+D68+F68+H68</f>
        <v>8935640</v>
      </c>
      <c r="K68" s="106">
        <f>J68/N68</f>
        <v>3.2273984516820637</v>
      </c>
      <c r="L68" s="106">
        <f>J68/M68</f>
        <v>1.5134589112209478</v>
      </c>
      <c r="M68" s="107">
        <f>SUM(M4:M67)</f>
        <v>5904118</v>
      </c>
      <c r="N68" s="107">
        <f>SUM(N4:N63)</f>
        <v>2768682</v>
      </c>
    </row>
  </sheetData>
  <phoneticPr fontId="0" type="noConversion"/>
  <pageMargins left="1.1200000000000001" right="0.75" top="1" bottom="1" header="0.5" footer="0.5"/>
  <pageSetup scale="30" orientation="landscape" horizontalDpi="4294967293" r:id="rId1"/>
  <headerFooter alignWithMargins="0">
    <oddHeader>&amp;C&amp;"Arial,Bold"&amp;26PUBLIC LIBRARY CIRCULATION 2001</oddHeader>
    <oddFooter>&amp;L&amp;26Mississippi Public Library Statistics, FY01, Public Library Circulation&amp;R&amp;26Page 14</oddFooter>
  </headerFooter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71"/>
  <sheetViews>
    <sheetView tabSelected="1" topLeftCell="F1" zoomScaleNormal="100" workbookViewId="0">
      <selection activeCell="A24" sqref="A24"/>
    </sheetView>
  </sheetViews>
  <sheetFormatPr defaultRowHeight="15"/>
  <cols>
    <col min="1" max="1" width="72.7109375" customWidth="1"/>
    <col min="2" max="2" width="12.85546875" customWidth="1"/>
    <col min="3" max="3" width="12.7109375" customWidth="1"/>
    <col min="4" max="4" width="15.28515625" customWidth="1"/>
    <col min="5" max="5" width="15" customWidth="1"/>
    <col min="6" max="6" width="10.140625" customWidth="1"/>
    <col min="7" max="7" width="15.7109375" customWidth="1"/>
    <col min="8" max="8" width="18.5703125" customWidth="1"/>
    <col min="9" max="9" width="14.7109375" customWidth="1"/>
    <col min="10" max="10" width="15" customWidth="1"/>
    <col min="11" max="11" width="13.7109375" customWidth="1"/>
    <col min="12" max="12" width="26.42578125" style="31" customWidth="1"/>
    <col min="13" max="13" width="13.85546875" customWidth="1"/>
    <col min="14" max="14" width="11.28515625" customWidth="1"/>
    <col min="15" max="15" width="19.5703125" style="120" customWidth="1"/>
    <col min="16" max="16" width="12.85546875" style="121" customWidth="1"/>
    <col min="17" max="17" width="0" hidden="1" customWidth="1"/>
  </cols>
  <sheetData>
    <row r="1" spans="1:17" ht="18">
      <c r="A1" s="1"/>
      <c r="B1" s="108" t="s">
        <v>497</v>
      </c>
      <c r="C1" s="108"/>
      <c r="D1" s="1"/>
      <c r="E1" s="70" t="s">
        <v>0</v>
      </c>
      <c r="F1" s="1"/>
      <c r="G1" s="1"/>
      <c r="H1" s="70" t="s">
        <v>498</v>
      </c>
      <c r="I1" s="108" t="s">
        <v>499</v>
      </c>
      <c r="J1" s="109"/>
      <c r="K1" s="109"/>
      <c r="L1" s="66"/>
      <c r="M1" s="108" t="s">
        <v>500</v>
      </c>
      <c r="N1" s="108"/>
      <c r="O1" s="110"/>
      <c r="P1" s="66"/>
    </row>
    <row r="2" spans="1:17" ht="18">
      <c r="A2" s="6" t="s">
        <v>6</v>
      </c>
      <c r="B2" s="6" t="s">
        <v>501</v>
      </c>
      <c r="C2" s="6" t="s">
        <v>502</v>
      </c>
      <c r="D2" s="69" t="s">
        <v>503</v>
      </c>
      <c r="E2" s="69" t="s">
        <v>504</v>
      </c>
      <c r="F2" s="69" t="s">
        <v>7</v>
      </c>
      <c r="G2" s="69" t="s">
        <v>505</v>
      </c>
      <c r="H2" s="69" t="s">
        <v>506</v>
      </c>
      <c r="I2" s="111"/>
      <c r="J2" s="111"/>
      <c r="K2" s="69" t="s">
        <v>507</v>
      </c>
      <c r="L2" s="69" t="s">
        <v>508</v>
      </c>
      <c r="M2" s="108" t="s">
        <v>509</v>
      </c>
      <c r="N2" s="109"/>
      <c r="O2" s="2" t="s">
        <v>510</v>
      </c>
      <c r="P2" s="70" t="s">
        <v>511</v>
      </c>
    </row>
    <row r="3" spans="1:17" ht="18">
      <c r="A3" s="1"/>
      <c r="B3" s="1"/>
      <c r="C3" s="1"/>
      <c r="D3" s="69" t="s">
        <v>512</v>
      </c>
      <c r="E3" s="69" t="s">
        <v>513</v>
      </c>
      <c r="F3" s="69" t="s">
        <v>514</v>
      </c>
      <c r="G3" s="69" t="s">
        <v>515</v>
      </c>
      <c r="H3" s="69" t="s">
        <v>505</v>
      </c>
      <c r="I3" s="69" t="s">
        <v>516</v>
      </c>
      <c r="J3" s="69" t="s">
        <v>517</v>
      </c>
      <c r="K3" s="69" t="s">
        <v>518</v>
      </c>
      <c r="L3" s="69" t="s">
        <v>519</v>
      </c>
      <c r="M3" s="70" t="s">
        <v>520</v>
      </c>
      <c r="N3" s="70" t="s">
        <v>521</v>
      </c>
      <c r="O3" s="112" t="s">
        <v>522</v>
      </c>
      <c r="P3" s="70" t="s">
        <v>523</v>
      </c>
    </row>
    <row r="4" spans="1:17" ht="18">
      <c r="A4" s="6" t="s">
        <v>15</v>
      </c>
      <c r="B4" s="6"/>
      <c r="C4" s="6"/>
      <c r="D4" s="1"/>
      <c r="E4" s="1"/>
      <c r="F4" s="1"/>
      <c r="G4" s="1"/>
      <c r="H4" s="1"/>
      <c r="I4" s="1"/>
      <c r="J4" s="1"/>
      <c r="K4" s="1"/>
      <c r="L4" s="66"/>
      <c r="M4" s="1"/>
      <c r="N4" s="1"/>
      <c r="O4" s="113"/>
      <c r="P4" s="66"/>
    </row>
    <row r="5" spans="1:17" s="116" customFormat="1" ht="18">
      <c r="A5" s="7" t="s">
        <v>16</v>
      </c>
      <c r="B5" s="15">
        <v>0</v>
      </c>
      <c r="C5" s="15">
        <v>0</v>
      </c>
      <c r="D5" s="15">
        <v>849</v>
      </c>
      <c r="E5" s="15">
        <v>25001</v>
      </c>
      <c r="F5" s="9">
        <f t="shared" ref="F5:F12" si="0">E5/Q5</f>
        <v>3.0899765171177851</v>
      </c>
      <c r="G5" s="15">
        <v>4563</v>
      </c>
      <c r="H5" s="82">
        <f t="shared" ref="H5:H12" si="1">G5/Q5</f>
        <v>0.56395995550611788</v>
      </c>
      <c r="I5" s="15">
        <v>905</v>
      </c>
      <c r="J5" s="15">
        <v>601</v>
      </c>
      <c r="K5" s="15">
        <v>300</v>
      </c>
      <c r="L5" s="73" t="s">
        <v>524</v>
      </c>
      <c r="M5" s="15">
        <v>3</v>
      </c>
      <c r="N5" s="15">
        <v>8</v>
      </c>
      <c r="O5" s="114">
        <v>50</v>
      </c>
      <c r="P5" s="72" t="s">
        <v>525</v>
      </c>
      <c r="Q5" s="115">
        <v>8091</v>
      </c>
    </row>
    <row r="6" spans="1:17" ht="18">
      <c r="A6" s="1" t="s">
        <v>17</v>
      </c>
      <c r="B6" s="12">
        <v>0</v>
      </c>
      <c r="C6" s="12">
        <v>0</v>
      </c>
      <c r="D6" s="12">
        <v>1109</v>
      </c>
      <c r="E6" s="12">
        <v>5003</v>
      </c>
      <c r="F6" s="13">
        <f t="shared" si="0"/>
        <v>0.50195645630580921</v>
      </c>
      <c r="G6" s="12">
        <v>4680</v>
      </c>
      <c r="H6" s="84">
        <f t="shared" si="1"/>
        <v>0.46954951339420087</v>
      </c>
      <c r="I6" s="12">
        <v>280</v>
      </c>
      <c r="J6" s="12">
        <v>1055</v>
      </c>
      <c r="K6" s="12">
        <v>0</v>
      </c>
      <c r="L6" s="67" t="s">
        <v>526</v>
      </c>
      <c r="M6" s="12">
        <v>1</v>
      </c>
      <c r="N6" s="12">
        <v>4</v>
      </c>
      <c r="O6" s="113">
        <v>33</v>
      </c>
      <c r="P6" s="66" t="s">
        <v>525</v>
      </c>
      <c r="Q6" s="14">
        <v>9967</v>
      </c>
    </row>
    <row r="7" spans="1:17" ht="18">
      <c r="A7" s="1" t="s">
        <v>18</v>
      </c>
      <c r="B7" s="12">
        <v>0</v>
      </c>
      <c r="C7" s="12">
        <v>10</v>
      </c>
      <c r="D7" s="12">
        <v>4124</v>
      </c>
      <c r="E7" s="12">
        <v>42709</v>
      </c>
      <c r="F7" s="13">
        <f t="shared" si="0"/>
        <v>3.6916760307718905</v>
      </c>
      <c r="G7" s="12">
        <v>3370</v>
      </c>
      <c r="H7" s="84">
        <f t="shared" si="1"/>
        <v>0.29129570403664967</v>
      </c>
      <c r="I7" s="12">
        <v>556</v>
      </c>
      <c r="J7" s="12">
        <v>275</v>
      </c>
      <c r="K7" s="12">
        <v>0</v>
      </c>
      <c r="L7" s="67" t="s">
        <v>524</v>
      </c>
      <c r="M7" s="12">
        <v>3</v>
      </c>
      <c r="N7" s="12">
        <v>5</v>
      </c>
      <c r="O7" s="113">
        <v>126</v>
      </c>
      <c r="P7" s="66" t="s">
        <v>525</v>
      </c>
      <c r="Q7" s="14">
        <v>11569</v>
      </c>
    </row>
    <row r="8" spans="1:17" ht="18">
      <c r="A8" s="1" t="s">
        <v>19</v>
      </c>
      <c r="B8" s="12">
        <v>0</v>
      </c>
      <c r="C8" s="12">
        <v>486</v>
      </c>
      <c r="D8" s="12">
        <v>2939</v>
      </c>
      <c r="E8" s="12">
        <v>34794</v>
      </c>
      <c r="F8" s="13">
        <f t="shared" si="0"/>
        <v>3.1027287319422152</v>
      </c>
      <c r="G8" s="12">
        <v>3986</v>
      </c>
      <c r="H8" s="84">
        <f t="shared" si="1"/>
        <v>0.35544854645978241</v>
      </c>
      <c r="I8" s="12">
        <v>881</v>
      </c>
      <c r="J8" s="12">
        <v>827</v>
      </c>
      <c r="K8" s="12">
        <v>642</v>
      </c>
      <c r="L8" s="67" t="s">
        <v>526</v>
      </c>
      <c r="M8" s="12">
        <v>4</v>
      </c>
      <c r="N8" s="12">
        <v>9</v>
      </c>
      <c r="O8" s="113">
        <v>126</v>
      </c>
      <c r="P8" s="66" t="s">
        <v>525</v>
      </c>
      <c r="Q8" s="14">
        <v>11214</v>
      </c>
    </row>
    <row r="9" spans="1:17" s="11" customFormat="1" ht="18">
      <c r="A9" s="7" t="s">
        <v>20</v>
      </c>
      <c r="B9" s="15">
        <v>0</v>
      </c>
      <c r="C9" s="15">
        <v>387</v>
      </c>
      <c r="D9" s="15">
        <v>6013</v>
      </c>
      <c r="E9" s="15">
        <v>17000</v>
      </c>
      <c r="F9" s="9">
        <f t="shared" si="0"/>
        <v>1.7382413087934561</v>
      </c>
      <c r="G9" s="15">
        <v>9000</v>
      </c>
      <c r="H9" s="82">
        <f t="shared" si="1"/>
        <v>0.92024539877300615</v>
      </c>
      <c r="I9" s="15">
        <v>1338</v>
      </c>
      <c r="J9" s="15">
        <v>5490</v>
      </c>
      <c r="K9" s="15">
        <v>0</v>
      </c>
      <c r="L9" s="73" t="s">
        <v>526</v>
      </c>
      <c r="M9" s="15">
        <v>3</v>
      </c>
      <c r="N9" s="15">
        <v>4</v>
      </c>
      <c r="O9" s="114">
        <v>134</v>
      </c>
      <c r="P9" s="72" t="s">
        <v>525</v>
      </c>
      <c r="Q9" s="10">
        <v>9780</v>
      </c>
    </row>
    <row r="10" spans="1:17" s="11" customFormat="1" ht="18">
      <c r="A10" s="7" t="s">
        <v>21</v>
      </c>
      <c r="B10" s="15">
        <v>0</v>
      </c>
      <c r="C10" s="15">
        <v>462</v>
      </c>
      <c r="D10" s="15">
        <v>2091</v>
      </c>
      <c r="E10" s="15">
        <v>13862</v>
      </c>
      <c r="F10" s="9">
        <f t="shared" si="0"/>
        <v>1.10922621429143</v>
      </c>
      <c r="G10" s="15">
        <v>6656</v>
      </c>
      <c r="H10" s="82">
        <f t="shared" si="1"/>
        <v>0.53260782587821076</v>
      </c>
      <c r="I10" s="15">
        <v>261</v>
      </c>
      <c r="J10" s="15">
        <v>475</v>
      </c>
      <c r="K10" s="15">
        <v>2700</v>
      </c>
      <c r="L10" s="73" t="s">
        <v>526</v>
      </c>
      <c r="M10" s="15">
        <v>2</v>
      </c>
      <c r="N10" s="15">
        <v>16</v>
      </c>
      <c r="O10" s="114">
        <v>47</v>
      </c>
      <c r="P10" s="72" t="s">
        <v>525</v>
      </c>
      <c r="Q10" s="10">
        <v>12497</v>
      </c>
    </row>
    <row r="11" spans="1:17" ht="18">
      <c r="A11" s="1" t="s">
        <v>22</v>
      </c>
      <c r="B11" s="12">
        <v>16</v>
      </c>
      <c r="C11" s="12">
        <v>87</v>
      </c>
      <c r="D11" s="12">
        <v>987</v>
      </c>
      <c r="E11" s="12">
        <v>10498</v>
      </c>
      <c r="F11" s="13">
        <f t="shared" si="0"/>
        <v>0.71968190854870773</v>
      </c>
      <c r="G11" s="12">
        <v>4230</v>
      </c>
      <c r="H11" s="84">
        <f t="shared" si="1"/>
        <v>0.28998423253581956</v>
      </c>
      <c r="I11" s="12">
        <v>685</v>
      </c>
      <c r="J11" s="12">
        <v>154</v>
      </c>
      <c r="K11" s="12">
        <v>0</v>
      </c>
      <c r="L11" s="67" t="s">
        <v>526</v>
      </c>
      <c r="M11" s="12">
        <v>1</v>
      </c>
      <c r="N11" s="12">
        <v>6</v>
      </c>
      <c r="O11" s="113">
        <v>44</v>
      </c>
      <c r="P11" s="66" t="s">
        <v>525</v>
      </c>
      <c r="Q11" s="14">
        <v>14587</v>
      </c>
    </row>
    <row r="12" spans="1:17" ht="18">
      <c r="A12" s="1" t="s">
        <v>23</v>
      </c>
      <c r="B12" s="12">
        <v>0</v>
      </c>
      <c r="C12" s="12">
        <v>27</v>
      </c>
      <c r="D12" s="12">
        <v>597</v>
      </c>
      <c r="E12" s="12">
        <v>8703</v>
      </c>
      <c r="F12" s="13">
        <f t="shared" si="0"/>
        <v>0.68923734853884533</v>
      </c>
      <c r="G12" s="12">
        <v>654</v>
      </c>
      <c r="H12" s="84">
        <f t="shared" si="1"/>
        <v>5.1793775243525776E-2</v>
      </c>
      <c r="I12" s="12">
        <v>207</v>
      </c>
      <c r="J12" s="12">
        <v>121</v>
      </c>
      <c r="K12" s="12">
        <v>140</v>
      </c>
      <c r="L12" s="67" t="s">
        <v>524</v>
      </c>
      <c r="M12" s="12">
        <v>2</v>
      </c>
      <c r="N12" s="12">
        <v>3</v>
      </c>
      <c r="O12" s="113">
        <v>40</v>
      </c>
      <c r="P12" s="66" t="s">
        <v>525</v>
      </c>
      <c r="Q12" s="14">
        <v>12627</v>
      </c>
    </row>
    <row r="13" spans="1:17" s="20" customFormat="1" ht="18">
      <c r="A13" s="16"/>
      <c r="B13" s="17"/>
      <c r="C13" s="17"/>
      <c r="D13" s="17"/>
      <c r="E13" s="17"/>
      <c r="F13" s="18"/>
      <c r="G13" s="17"/>
      <c r="H13" s="87"/>
      <c r="I13" s="17"/>
      <c r="J13" s="17"/>
      <c r="K13" s="17"/>
      <c r="L13" s="76"/>
      <c r="M13" s="17"/>
      <c r="N13" s="17"/>
      <c r="O13" s="117"/>
      <c r="P13" s="75"/>
      <c r="Q13" s="19"/>
    </row>
    <row r="14" spans="1:17" ht="18">
      <c r="A14" s="6" t="s">
        <v>24</v>
      </c>
      <c r="B14" s="71"/>
      <c r="C14" s="71"/>
      <c r="D14" s="12"/>
      <c r="E14" s="12"/>
      <c r="F14" s="13"/>
      <c r="G14" s="12"/>
      <c r="H14" s="84"/>
      <c r="I14" s="12"/>
      <c r="J14" s="12"/>
      <c r="K14" s="12"/>
      <c r="L14" s="67"/>
      <c r="M14" s="12"/>
      <c r="N14" s="12"/>
      <c r="O14" s="113"/>
      <c r="P14" s="66"/>
      <c r="Q14" s="14"/>
    </row>
    <row r="15" spans="1:17" s="11" customFormat="1" ht="18">
      <c r="A15" s="7" t="s">
        <v>25</v>
      </c>
      <c r="B15" s="15">
        <v>95</v>
      </c>
      <c r="C15" s="15">
        <v>125</v>
      </c>
      <c r="D15" s="15"/>
      <c r="E15" s="15">
        <v>53803</v>
      </c>
      <c r="F15" s="9">
        <f t="shared" ref="F15:F23" si="2">E15/Q15</f>
        <v>1.7303338264616968</v>
      </c>
      <c r="G15" s="15">
        <v>9410</v>
      </c>
      <c r="H15" s="82">
        <f t="shared" ref="H15:H23" si="3">G15/Q15</f>
        <v>0.30263073261722517</v>
      </c>
      <c r="I15" s="15">
        <v>2329</v>
      </c>
      <c r="J15" s="15">
        <v>439</v>
      </c>
      <c r="K15" s="15"/>
      <c r="L15" s="73" t="s">
        <v>527</v>
      </c>
      <c r="M15" s="15">
        <v>8</v>
      </c>
      <c r="N15" s="15">
        <v>5</v>
      </c>
      <c r="O15" s="114">
        <v>115</v>
      </c>
      <c r="P15" s="72" t="s">
        <v>525</v>
      </c>
      <c r="Q15" s="10">
        <v>31094</v>
      </c>
    </row>
    <row r="16" spans="1:17" ht="18">
      <c r="A16" s="1" t="s">
        <v>26</v>
      </c>
      <c r="B16" s="12">
        <v>67</v>
      </c>
      <c r="C16" s="12">
        <v>152</v>
      </c>
      <c r="D16" s="12">
        <v>50927</v>
      </c>
      <c r="E16" s="12">
        <v>190307</v>
      </c>
      <c r="F16" s="13">
        <f t="shared" si="2"/>
        <v>8.4769265033407564</v>
      </c>
      <c r="G16" s="12">
        <v>12791</v>
      </c>
      <c r="H16" s="84">
        <f t="shared" si="3"/>
        <v>0.56975501113585747</v>
      </c>
      <c r="I16" s="12">
        <v>3218</v>
      </c>
      <c r="J16" s="12">
        <v>1247</v>
      </c>
      <c r="K16" s="12">
        <v>118</v>
      </c>
      <c r="L16" s="67" t="s">
        <v>528</v>
      </c>
      <c r="M16" s="12">
        <v>7</v>
      </c>
      <c r="N16" s="12">
        <v>10</v>
      </c>
      <c r="O16" s="113">
        <v>228</v>
      </c>
      <c r="P16" s="66" t="s">
        <v>525</v>
      </c>
      <c r="Q16" s="14">
        <v>22450</v>
      </c>
    </row>
    <row r="17" spans="1:17" s="11" customFormat="1" ht="18">
      <c r="A17" s="7" t="s">
        <v>27</v>
      </c>
      <c r="B17" s="15">
        <v>132</v>
      </c>
      <c r="C17" s="15">
        <v>191</v>
      </c>
      <c r="D17" s="15">
        <v>10099</v>
      </c>
      <c r="E17" s="15">
        <v>45626</v>
      </c>
      <c r="F17" s="9">
        <f t="shared" si="2"/>
        <v>1.4157254561251087</v>
      </c>
      <c r="G17" s="15">
        <v>5515</v>
      </c>
      <c r="H17" s="82">
        <f t="shared" si="3"/>
        <v>0.17112448802283728</v>
      </c>
      <c r="I17" s="15">
        <v>605</v>
      </c>
      <c r="J17" s="15">
        <v>3352</v>
      </c>
      <c r="K17" s="15">
        <v>0</v>
      </c>
      <c r="L17" s="73" t="s">
        <v>526</v>
      </c>
      <c r="M17" s="15">
        <v>7</v>
      </c>
      <c r="N17" s="15">
        <v>14</v>
      </c>
      <c r="O17" s="114">
        <v>170</v>
      </c>
      <c r="P17" s="72" t="s">
        <v>525</v>
      </c>
      <c r="Q17" s="10">
        <v>32228</v>
      </c>
    </row>
    <row r="18" spans="1:17" ht="18">
      <c r="A18" s="1" t="s">
        <v>28</v>
      </c>
      <c r="B18" s="12">
        <v>2</v>
      </c>
      <c r="C18" s="12">
        <v>100</v>
      </c>
      <c r="D18" s="12">
        <v>4160</v>
      </c>
      <c r="E18" s="12">
        <v>12540</v>
      </c>
      <c r="F18" s="13">
        <f t="shared" si="2"/>
        <v>0.38795903845558888</v>
      </c>
      <c r="G18" s="12">
        <v>2624</v>
      </c>
      <c r="H18" s="84">
        <f t="shared" si="3"/>
        <v>8.1180583485443797E-2</v>
      </c>
      <c r="I18" s="12">
        <v>2953</v>
      </c>
      <c r="J18" s="12">
        <v>1835</v>
      </c>
      <c r="K18" s="12">
        <v>0</v>
      </c>
      <c r="L18" s="67" t="s">
        <v>524</v>
      </c>
      <c r="M18" s="12">
        <v>3</v>
      </c>
      <c r="N18" s="12">
        <v>15</v>
      </c>
      <c r="O18" s="113">
        <v>198</v>
      </c>
      <c r="P18" s="66" t="s">
        <v>529</v>
      </c>
      <c r="Q18" s="14">
        <v>32323</v>
      </c>
    </row>
    <row r="19" spans="1:17" ht="18">
      <c r="A19" s="1" t="s">
        <v>29</v>
      </c>
      <c r="B19" s="12">
        <v>36</v>
      </c>
      <c r="C19" s="12">
        <v>333</v>
      </c>
      <c r="D19" s="12"/>
      <c r="E19" s="12">
        <v>73550</v>
      </c>
      <c r="F19" s="13">
        <f t="shared" si="2"/>
        <v>2.6610948297695285</v>
      </c>
      <c r="G19" s="12">
        <v>13210</v>
      </c>
      <c r="H19" s="84">
        <f t="shared" si="3"/>
        <v>0.47794782734541769</v>
      </c>
      <c r="I19" s="12">
        <v>601</v>
      </c>
      <c r="J19" s="12">
        <v>354</v>
      </c>
      <c r="K19" s="12">
        <v>58</v>
      </c>
      <c r="L19" s="67" t="s">
        <v>527</v>
      </c>
      <c r="M19" s="12">
        <v>4</v>
      </c>
      <c r="N19" s="12">
        <v>8</v>
      </c>
      <c r="O19" s="113">
        <v>169</v>
      </c>
      <c r="P19" s="66" t="s">
        <v>525</v>
      </c>
      <c r="Q19" s="14">
        <v>27639</v>
      </c>
    </row>
    <row r="20" spans="1:17" s="11" customFormat="1" ht="18">
      <c r="A20" s="7" t="s">
        <v>30</v>
      </c>
      <c r="B20" s="15">
        <v>55</v>
      </c>
      <c r="C20" s="15">
        <v>247</v>
      </c>
      <c r="D20" s="15">
        <v>6794</v>
      </c>
      <c r="E20" s="15">
        <v>62592</v>
      </c>
      <c r="F20" s="9">
        <f t="shared" si="2"/>
        <v>1.8747978194452766</v>
      </c>
      <c r="G20" s="15">
        <v>14992</v>
      </c>
      <c r="H20" s="82">
        <f t="shared" si="3"/>
        <v>0.44905050020966875</v>
      </c>
      <c r="I20" s="15">
        <v>1175</v>
      </c>
      <c r="J20" s="15"/>
      <c r="K20" s="15"/>
      <c r="L20" s="73" t="s">
        <v>527</v>
      </c>
      <c r="M20" s="15">
        <v>10</v>
      </c>
      <c r="N20" s="15">
        <v>11</v>
      </c>
      <c r="O20" s="114">
        <v>217</v>
      </c>
      <c r="P20" s="72" t="s">
        <v>529</v>
      </c>
      <c r="Q20" s="10">
        <v>33386</v>
      </c>
    </row>
    <row r="21" spans="1:17" s="11" customFormat="1" ht="18">
      <c r="A21" s="7" t="s">
        <v>31</v>
      </c>
      <c r="B21" s="15">
        <v>125</v>
      </c>
      <c r="C21" s="15">
        <v>150</v>
      </c>
      <c r="D21" s="15">
        <v>14204</v>
      </c>
      <c r="E21" s="15">
        <v>20384</v>
      </c>
      <c r="F21" s="9">
        <f t="shared" si="2"/>
        <v>0.61292359503262472</v>
      </c>
      <c r="G21" s="15">
        <v>24163</v>
      </c>
      <c r="H21" s="82">
        <f t="shared" si="3"/>
        <v>0.72655380822082571</v>
      </c>
      <c r="I21" s="15">
        <v>2112</v>
      </c>
      <c r="J21" s="15">
        <v>255</v>
      </c>
      <c r="K21" s="15">
        <v>0</v>
      </c>
      <c r="L21" s="73" t="s">
        <v>530</v>
      </c>
      <c r="M21" s="15">
        <v>9</v>
      </c>
      <c r="N21" s="15">
        <v>14</v>
      </c>
      <c r="O21" s="114">
        <v>329</v>
      </c>
      <c r="P21" s="72" t="s">
        <v>525</v>
      </c>
      <c r="Q21" s="10">
        <v>33257</v>
      </c>
    </row>
    <row r="22" spans="1:17" ht="18">
      <c r="A22" s="1" t="s">
        <v>32</v>
      </c>
      <c r="B22" s="12">
        <v>0</v>
      </c>
      <c r="C22" s="12">
        <v>57</v>
      </c>
      <c r="D22" s="12">
        <v>8677</v>
      </c>
      <c r="E22" s="12">
        <v>53218</v>
      </c>
      <c r="F22" s="13">
        <f t="shared" si="2"/>
        <v>2.2062932714232413</v>
      </c>
      <c r="G22" s="12">
        <v>6862</v>
      </c>
      <c r="H22" s="84">
        <f t="shared" si="3"/>
        <v>0.28448240122714646</v>
      </c>
      <c r="I22" s="12">
        <v>3692</v>
      </c>
      <c r="J22" s="12">
        <v>3466</v>
      </c>
      <c r="K22" s="12">
        <v>9</v>
      </c>
      <c r="L22" s="67" t="s">
        <v>531</v>
      </c>
      <c r="M22" s="12">
        <v>4</v>
      </c>
      <c r="N22" s="12">
        <v>9</v>
      </c>
      <c r="O22" s="113">
        <v>65</v>
      </c>
      <c r="P22" s="66" t="s">
        <v>525</v>
      </c>
      <c r="Q22" s="14">
        <v>24121</v>
      </c>
    </row>
    <row r="23" spans="1:17" ht="18">
      <c r="A23" s="1" t="s">
        <v>33</v>
      </c>
      <c r="B23" s="12">
        <v>0</v>
      </c>
      <c r="C23" s="12">
        <v>735</v>
      </c>
      <c r="D23" s="12">
        <v>6483</v>
      </c>
      <c r="E23" s="12">
        <v>41526</v>
      </c>
      <c r="F23" s="13">
        <f t="shared" si="2"/>
        <v>2.0122110771914521</v>
      </c>
      <c r="G23" s="12">
        <v>4832</v>
      </c>
      <c r="H23" s="84">
        <f t="shared" si="3"/>
        <v>0.23414255948054466</v>
      </c>
      <c r="I23" s="12">
        <v>3278</v>
      </c>
      <c r="J23" s="12">
        <v>600</v>
      </c>
      <c r="K23" s="12">
        <v>800</v>
      </c>
      <c r="L23" s="67" t="s">
        <v>528</v>
      </c>
      <c r="M23" s="12">
        <v>8</v>
      </c>
      <c r="N23" s="12">
        <v>11</v>
      </c>
      <c r="O23" s="113">
        <v>154</v>
      </c>
      <c r="P23" s="66" t="s">
        <v>525</v>
      </c>
      <c r="Q23" s="14">
        <v>20637</v>
      </c>
    </row>
    <row r="24" spans="1:17" s="20" customFormat="1" ht="18">
      <c r="A24" s="16"/>
      <c r="B24" s="17"/>
      <c r="C24" s="17"/>
      <c r="D24" s="17"/>
      <c r="E24" s="17"/>
      <c r="F24" s="18"/>
      <c r="G24" s="17"/>
      <c r="H24" s="87"/>
      <c r="I24" s="17"/>
      <c r="J24" s="17"/>
      <c r="K24" s="17"/>
      <c r="L24" s="76"/>
      <c r="M24" s="17"/>
      <c r="N24" s="17"/>
      <c r="O24" s="117"/>
      <c r="P24" s="75"/>
      <c r="Q24" s="19"/>
    </row>
    <row r="25" spans="1:17" s="11" customFormat="1" ht="18">
      <c r="A25" s="21" t="s">
        <v>34</v>
      </c>
      <c r="B25" s="118"/>
      <c r="C25" s="118"/>
      <c r="D25" s="15"/>
      <c r="E25" s="15"/>
      <c r="F25" s="9"/>
      <c r="G25" s="15"/>
      <c r="H25" s="82"/>
      <c r="I25" s="15"/>
      <c r="J25" s="15"/>
      <c r="K25" s="15"/>
      <c r="L25" s="73"/>
      <c r="M25" s="15"/>
      <c r="N25" s="15"/>
      <c r="O25" s="114"/>
      <c r="P25" s="72"/>
      <c r="Q25" s="10"/>
    </row>
    <row r="26" spans="1:17" ht="18">
      <c r="A26" s="1" t="s">
        <v>35</v>
      </c>
      <c r="B26" s="12">
        <v>32</v>
      </c>
      <c r="C26" s="12">
        <v>221</v>
      </c>
      <c r="D26" s="12">
        <v>20620</v>
      </c>
      <c r="E26" s="12">
        <v>46638</v>
      </c>
      <c r="F26" s="13">
        <f>E26/Q26</f>
        <v>1.1710440415808767</v>
      </c>
      <c r="G26" s="12">
        <v>20510</v>
      </c>
      <c r="H26" s="84">
        <f t="shared" ref="H26:H36" si="4">G26/Q26</f>
        <v>0.51499020740219958</v>
      </c>
      <c r="I26" s="12">
        <v>1370</v>
      </c>
      <c r="J26" s="12">
        <v>3580</v>
      </c>
      <c r="K26" s="12">
        <v>1210</v>
      </c>
      <c r="L26" s="67" t="s">
        <v>528</v>
      </c>
      <c r="M26" s="12">
        <v>8</v>
      </c>
      <c r="N26" s="12">
        <v>49</v>
      </c>
      <c r="O26" s="113">
        <v>871</v>
      </c>
      <c r="P26" s="66" t="s">
        <v>525</v>
      </c>
      <c r="Q26" s="14">
        <v>39826</v>
      </c>
    </row>
    <row r="27" spans="1:17" ht="18">
      <c r="A27" s="1" t="s">
        <v>36</v>
      </c>
      <c r="B27" s="12">
        <v>103</v>
      </c>
      <c r="C27" s="12">
        <v>103</v>
      </c>
      <c r="D27" s="12">
        <v>15044</v>
      </c>
      <c r="E27" s="12">
        <v>64379</v>
      </c>
      <c r="F27" s="13">
        <f>E27/Q27</f>
        <v>1.7270434852590069</v>
      </c>
      <c r="G27" s="12">
        <v>12116</v>
      </c>
      <c r="H27" s="84">
        <f t="shared" si="4"/>
        <v>0.32502615553826758</v>
      </c>
      <c r="I27" s="12">
        <v>2110</v>
      </c>
      <c r="J27" s="12">
        <v>6425</v>
      </c>
      <c r="K27" s="12">
        <v>0</v>
      </c>
      <c r="L27" s="67" t="s">
        <v>532</v>
      </c>
      <c r="M27" s="12">
        <v>12</v>
      </c>
      <c r="N27" s="12">
        <v>25</v>
      </c>
      <c r="O27" s="113">
        <v>149</v>
      </c>
      <c r="P27" s="66" t="s">
        <v>525</v>
      </c>
      <c r="Q27" s="14">
        <v>37277</v>
      </c>
    </row>
    <row r="28" spans="1:17" ht="18">
      <c r="A28" s="1" t="s">
        <v>37</v>
      </c>
      <c r="B28" s="12">
        <v>54</v>
      </c>
      <c r="C28" s="12">
        <v>434</v>
      </c>
      <c r="D28" s="12">
        <v>9297</v>
      </c>
      <c r="E28" s="12">
        <v>52960</v>
      </c>
      <c r="F28" s="13">
        <f>E28/Q28</f>
        <v>1.4487758172616605</v>
      </c>
      <c r="G28" s="12">
        <v>4344</v>
      </c>
      <c r="H28" s="84">
        <f t="shared" si="4"/>
        <v>0.1188346327451785</v>
      </c>
      <c r="I28" s="12">
        <v>1582</v>
      </c>
      <c r="J28" s="12">
        <v>1331</v>
      </c>
      <c r="K28" s="12"/>
      <c r="L28" s="67" t="s">
        <v>528</v>
      </c>
      <c r="M28" s="12">
        <v>18</v>
      </c>
      <c r="N28" s="12">
        <v>24</v>
      </c>
      <c r="O28" s="113">
        <v>175</v>
      </c>
      <c r="P28" s="66" t="s">
        <v>525</v>
      </c>
      <c r="Q28" s="14">
        <v>36555</v>
      </c>
    </row>
    <row r="29" spans="1:17" s="11" customFormat="1" ht="18">
      <c r="A29" s="7" t="s">
        <v>38</v>
      </c>
      <c r="B29" s="15">
        <v>0</v>
      </c>
      <c r="C29" s="15">
        <v>142</v>
      </c>
      <c r="D29" s="15">
        <v>16879</v>
      </c>
      <c r="E29" s="15">
        <v>47297</v>
      </c>
      <c r="F29" s="9">
        <f>E29/Q29</f>
        <v>1.2846860060843113</v>
      </c>
      <c r="G29" s="15">
        <v>8348</v>
      </c>
      <c r="H29" s="82">
        <f t="shared" si="4"/>
        <v>0.22674923946110387</v>
      </c>
      <c r="I29" s="15">
        <v>1392</v>
      </c>
      <c r="J29" s="15">
        <v>0</v>
      </c>
      <c r="K29" s="15">
        <v>0</v>
      </c>
      <c r="L29" s="73" t="s">
        <v>526</v>
      </c>
      <c r="M29" s="15">
        <v>2</v>
      </c>
      <c r="N29" s="15">
        <v>5</v>
      </c>
      <c r="O29" s="114">
        <v>71</v>
      </c>
      <c r="P29" s="72" t="s">
        <v>529</v>
      </c>
      <c r="Q29" s="10">
        <v>36816</v>
      </c>
    </row>
    <row r="30" spans="1:17" s="11" customFormat="1" ht="18">
      <c r="A30" s="7" t="s">
        <v>39</v>
      </c>
      <c r="B30" s="15">
        <v>330</v>
      </c>
      <c r="C30" s="15">
        <v>1365</v>
      </c>
      <c r="D30" s="15">
        <v>23379</v>
      </c>
      <c r="E30" s="15">
        <v>79739</v>
      </c>
      <c r="F30" s="9">
        <f>E30/Q30</f>
        <v>1.9205886603400935</v>
      </c>
      <c r="G30" s="15">
        <v>40949</v>
      </c>
      <c r="H30" s="82">
        <f t="shared" si="4"/>
        <v>0.98629510092008288</v>
      </c>
      <c r="I30" s="15">
        <v>13610</v>
      </c>
      <c r="J30" s="15">
        <v>9923</v>
      </c>
      <c r="K30" s="15">
        <v>1115</v>
      </c>
      <c r="L30" s="73" t="s">
        <v>527</v>
      </c>
      <c r="M30" s="15">
        <v>19</v>
      </c>
      <c r="N30" s="15">
        <v>18</v>
      </c>
      <c r="O30" s="114">
        <v>1081</v>
      </c>
      <c r="P30" s="72" t="s">
        <v>525</v>
      </c>
      <c r="Q30" s="10">
        <v>41518</v>
      </c>
    </row>
    <row r="31" spans="1:17" ht="18">
      <c r="A31" s="1" t="s">
        <v>40</v>
      </c>
      <c r="B31" s="67" t="s">
        <v>468</v>
      </c>
      <c r="C31" s="67" t="s">
        <v>468</v>
      </c>
      <c r="D31" s="67" t="s">
        <v>468</v>
      </c>
      <c r="E31" s="67" t="s">
        <v>468</v>
      </c>
      <c r="F31" s="68" t="s">
        <v>468</v>
      </c>
      <c r="G31" s="12">
        <v>16599</v>
      </c>
      <c r="H31" s="84">
        <f t="shared" si="4"/>
        <v>0.38874446708353827</v>
      </c>
      <c r="I31" s="67" t="s">
        <v>468</v>
      </c>
      <c r="J31" s="67" t="s">
        <v>468</v>
      </c>
      <c r="K31" s="67" t="s">
        <v>468</v>
      </c>
      <c r="L31" s="67" t="s">
        <v>527</v>
      </c>
      <c r="M31" s="12">
        <v>3</v>
      </c>
      <c r="N31" s="12">
        <v>2</v>
      </c>
      <c r="O31" s="119" t="s">
        <v>468</v>
      </c>
      <c r="P31" s="66" t="s">
        <v>525</v>
      </c>
      <c r="Q31" s="14">
        <v>42699</v>
      </c>
    </row>
    <row r="32" spans="1:17" ht="18">
      <c r="A32" s="1" t="s">
        <v>41</v>
      </c>
      <c r="B32" s="12">
        <v>14</v>
      </c>
      <c r="C32" s="12">
        <v>483</v>
      </c>
      <c r="D32" s="12">
        <v>12728</v>
      </c>
      <c r="E32" s="12">
        <v>37535</v>
      </c>
      <c r="F32" s="13">
        <f>E32/Q32</f>
        <v>0.98447294568153798</v>
      </c>
      <c r="G32" s="12">
        <v>3634</v>
      </c>
      <c r="H32" s="84">
        <f t="shared" si="4"/>
        <v>9.5313032758937238E-2</v>
      </c>
      <c r="I32" s="12">
        <v>6656</v>
      </c>
      <c r="J32" s="12">
        <v>586</v>
      </c>
      <c r="K32" s="12">
        <v>0</v>
      </c>
      <c r="L32" s="67" t="s">
        <v>533</v>
      </c>
      <c r="M32" s="12">
        <v>13</v>
      </c>
      <c r="N32" s="12">
        <v>12</v>
      </c>
      <c r="O32" s="113">
        <v>86</v>
      </c>
      <c r="P32" s="66" t="s">
        <v>525</v>
      </c>
      <c r="Q32" s="14">
        <v>38127</v>
      </c>
    </row>
    <row r="33" spans="1:17" s="11" customFormat="1" ht="18">
      <c r="A33" s="7" t="s">
        <v>42</v>
      </c>
      <c r="B33" s="15">
        <v>226</v>
      </c>
      <c r="C33" s="15">
        <v>102</v>
      </c>
      <c r="D33" s="15">
        <v>67152</v>
      </c>
      <c r="E33" s="15">
        <v>207500</v>
      </c>
      <c r="F33" s="9">
        <f>E33/Q33</f>
        <v>4.3257103546040154</v>
      </c>
      <c r="G33" s="15">
        <v>21609</v>
      </c>
      <c r="H33" s="82">
        <f t="shared" si="4"/>
        <v>0.45047843398861764</v>
      </c>
      <c r="I33" s="15">
        <v>2850</v>
      </c>
      <c r="J33" s="15">
        <v>3654</v>
      </c>
      <c r="K33" s="15">
        <v>1495</v>
      </c>
      <c r="L33" s="73" t="s">
        <v>527</v>
      </c>
      <c r="M33" s="15">
        <v>10</v>
      </c>
      <c r="N33" s="15">
        <v>12</v>
      </c>
      <c r="O33" s="114">
        <v>880</v>
      </c>
      <c r="P33" s="72" t="s">
        <v>525</v>
      </c>
      <c r="Q33" s="10">
        <v>47969</v>
      </c>
    </row>
    <row r="34" spans="1:17" ht="18">
      <c r="A34" s="1" t="s">
        <v>43</v>
      </c>
      <c r="B34" s="12">
        <v>38</v>
      </c>
      <c r="C34" s="12">
        <v>363</v>
      </c>
      <c r="D34" s="12">
        <v>38601</v>
      </c>
      <c r="E34" s="12">
        <v>375921</v>
      </c>
      <c r="F34" s="13">
        <f>E34/Q34</f>
        <v>9.3262131586781774</v>
      </c>
      <c r="G34" s="12">
        <v>11642</v>
      </c>
      <c r="H34" s="84">
        <f t="shared" si="4"/>
        <v>0.2888260394958817</v>
      </c>
      <c r="I34" s="12">
        <v>6842</v>
      </c>
      <c r="J34" s="12">
        <v>482</v>
      </c>
      <c r="K34" s="12">
        <v>198</v>
      </c>
      <c r="L34" s="67" t="s">
        <v>528</v>
      </c>
      <c r="M34" s="12">
        <v>2</v>
      </c>
      <c r="N34" s="12">
        <v>13</v>
      </c>
      <c r="O34" s="113">
        <v>233</v>
      </c>
      <c r="P34" s="66" t="s">
        <v>525</v>
      </c>
      <c r="Q34" s="14">
        <v>40308</v>
      </c>
    </row>
    <row r="35" spans="1:17" s="11" customFormat="1" ht="18">
      <c r="A35" s="7" t="s">
        <v>162</v>
      </c>
      <c r="B35" s="15">
        <v>243</v>
      </c>
      <c r="C35" s="15">
        <v>70</v>
      </c>
      <c r="D35" s="15">
        <v>12500</v>
      </c>
      <c r="E35" s="15">
        <v>191580</v>
      </c>
      <c r="F35" s="9">
        <f>E35/Q35</f>
        <v>4.8178046020369676</v>
      </c>
      <c r="G35" s="15">
        <v>18775</v>
      </c>
      <c r="H35" s="82">
        <f t="shared" si="4"/>
        <v>0.47214887463850119</v>
      </c>
      <c r="I35" s="15">
        <v>4760</v>
      </c>
      <c r="J35" s="15">
        <v>6300</v>
      </c>
      <c r="K35" s="15">
        <v>0</v>
      </c>
      <c r="L35" s="73" t="s">
        <v>533</v>
      </c>
      <c r="M35" s="15">
        <v>8</v>
      </c>
      <c r="N35" s="15">
        <v>19</v>
      </c>
      <c r="O35" s="114">
        <v>175</v>
      </c>
      <c r="P35" s="72" t="s">
        <v>529</v>
      </c>
      <c r="Q35" s="10">
        <v>39765</v>
      </c>
    </row>
    <row r="36" spans="1:17" ht="18">
      <c r="A36" s="1" t="s">
        <v>45</v>
      </c>
      <c r="B36" s="12">
        <v>302</v>
      </c>
      <c r="C36" s="12">
        <v>339</v>
      </c>
      <c r="D36" s="12">
        <v>13890</v>
      </c>
      <c r="E36" s="12">
        <v>137597</v>
      </c>
      <c r="F36" s="13">
        <f>E36/Q36</f>
        <v>2.7996459672824936</v>
      </c>
      <c r="G36" s="12">
        <v>21613</v>
      </c>
      <c r="H36" s="84">
        <f t="shared" si="4"/>
        <v>0.43975339790021972</v>
      </c>
      <c r="I36" s="12">
        <v>2884</v>
      </c>
      <c r="J36" s="12">
        <v>666</v>
      </c>
      <c r="K36" s="12">
        <v>0</v>
      </c>
      <c r="L36" s="67" t="s">
        <v>534</v>
      </c>
      <c r="M36" s="12">
        <v>19</v>
      </c>
      <c r="N36" s="12">
        <v>10</v>
      </c>
      <c r="O36" s="113">
        <v>90</v>
      </c>
      <c r="P36" s="66" t="s">
        <v>525</v>
      </c>
      <c r="Q36" s="14">
        <v>49148</v>
      </c>
    </row>
    <row r="37" spans="1:17" s="20" customFormat="1" ht="18">
      <c r="A37" s="16"/>
      <c r="B37" s="17"/>
      <c r="C37" s="17"/>
      <c r="D37" s="17"/>
      <c r="E37" s="17"/>
      <c r="F37" s="18"/>
      <c r="G37" s="17"/>
      <c r="H37" s="87"/>
      <c r="I37" s="17"/>
      <c r="J37" s="17"/>
      <c r="K37" s="17"/>
      <c r="L37" s="76"/>
      <c r="M37" s="17"/>
      <c r="N37" s="17"/>
      <c r="O37" s="117"/>
      <c r="P37" s="75"/>
      <c r="Q37" s="19"/>
    </row>
    <row r="38" spans="1:17" ht="18">
      <c r="A38" s="6" t="s">
        <v>46</v>
      </c>
      <c r="B38" s="71"/>
      <c r="C38" s="71"/>
      <c r="D38" s="12"/>
      <c r="E38" s="12"/>
      <c r="F38" s="13"/>
      <c r="G38" s="12"/>
      <c r="H38" s="84"/>
      <c r="I38" s="12"/>
      <c r="J38" s="12"/>
      <c r="K38" s="12"/>
      <c r="L38" s="67"/>
      <c r="M38" s="12"/>
      <c r="N38" s="12"/>
      <c r="O38" s="113"/>
      <c r="P38" s="66"/>
      <c r="Q38" s="14"/>
    </row>
    <row r="39" spans="1:17" ht="18">
      <c r="A39" s="1" t="s">
        <v>47</v>
      </c>
      <c r="B39" s="12">
        <v>297</v>
      </c>
      <c r="C39" s="12">
        <v>902</v>
      </c>
      <c r="D39" s="12">
        <v>28951</v>
      </c>
      <c r="E39" s="12">
        <v>138706</v>
      </c>
      <c r="F39" s="13">
        <f t="shared" ref="F39:F44" si="5">E39/Q39</f>
        <v>2.2916384423480429</v>
      </c>
      <c r="G39" s="12">
        <v>36094</v>
      </c>
      <c r="H39" s="84">
        <f t="shared" ref="H39:H44" si="6">G39/Q39</f>
        <v>0.5963289110644836</v>
      </c>
      <c r="I39" s="12">
        <v>4868</v>
      </c>
      <c r="J39" s="12">
        <v>806</v>
      </c>
      <c r="K39" s="12">
        <v>1957</v>
      </c>
      <c r="L39" s="67" t="s">
        <v>534</v>
      </c>
      <c r="M39" s="12">
        <v>18</v>
      </c>
      <c r="N39" s="12">
        <v>15</v>
      </c>
      <c r="O39" s="113">
        <v>340</v>
      </c>
      <c r="P39" s="66" t="s">
        <v>525</v>
      </c>
      <c r="Q39" s="14">
        <v>60527</v>
      </c>
    </row>
    <row r="40" spans="1:17" s="11" customFormat="1" ht="15" customHeight="1">
      <c r="A40" s="7" t="s">
        <v>48</v>
      </c>
      <c r="B40" s="15">
        <v>255</v>
      </c>
      <c r="C40" s="15">
        <v>449</v>
      </c>
      <c r="D40" s="15">
        <v>31102</v>
      </c>
      <c r="E40" s="15">
        <v>118587</v>
      </c>
      <c r="F40" s="9">
        <f t="shared" si="5"/>
        <v>2.020324718469428</v>
      </c>
      <c r="G40" s="15">
        <v>19216</v>
      </c>
      <c r="H40" s="82">
        <f t="shared" si="6"/>
        <v>0.32737618617646558</v>
      </c>
      <c r="I40" s="15">
        <v>8187</v>
      </c>
      <c r="J40" s="15">
        <v>811</v>
      </c>
      <c r="K40" s="15">
        <v>6628</v>
      </c>
      <c r="L40" s="73" t="s">
        <v>524</v>
      </c>
      <c r="M40" s="15">
        <v>15</v>
      </c>
      <c r="N40" s="15">
        <v>40</v>
      </c>
      <c r="O40" s="114">
        <v>308</v>
      </c>
      <c r="P40" s="72" t="s">
        <v>529</v>
      </c>
      <c r="Q40" s="10">
        <v>58697</v>
      </c>
    </row>
    <row r="41" spans="1:17" s="11" customFormat="1" ht="18">
      <c r="A41" s="7" t="s">
        <v>49</v>
      </c>
      <c r="B41" s="15">
        <v>357</v>
      </c>
      <c r="C41" s="15">
        <v>331</v>
      </c>
      <c r="D41" s="15">
        <v>5861</v>
      </c>
      <c r="E41" s="15">
        <v>155020</v>
      </c>
      <c r="F41" s="9">
        <f t="shared" si="5"/>
        <v>2.4585276112538459</v>
      </c>
      <c r="G41" s="15">
        <v>22968</v>
      </c>
      <c r="H41" s="82">
        <f t="shared" si="6"/>
        <v>0.36425920639451898</v>
      </c>
      <c r="I41" s="15">
        <v>12958</v>
      </c>
      <c r="J41" s="15">
        <v>4131</v>
      </c>
      <c r="K41" s="15">
        <v>2630</v>
      </c>
      <c r="L41" s="73" t="s">
        <v>528</v>
      </c>
      <c r="M41" s="15">
        <v>12</v>
      </c>
      <c r="N41" s="15">
        <v>10</v>
      </c>
      <c r="O41" s="114">
        <v>135</v>
      </c>
      <c r="P41" s="72" t="s">
        <v>525</v>
      </c>
      <c r="Q41" s="10">
        <v>63054</v>
      </c>
    </row>
    <row r="42" spans="1:17" ht="18">
      <c r="A42" s="1" t="s">
        <v>50</v>
      </c>
      <c r="B42" s="12">
        <v>294</v>
      </c>
      <c r="C42" s="12">
        <v>672</v>
      </c>
      <c r="D42" s="12">
        <v>15904</v>
      </c>
      <c r="E42" s="12">
        <v>106311</v>
      </c>
      <c r="F42" s="13">
        <f t="shared" si="5"/>
        <v>1.9934184620577151</v>
      </c>
      <c r="G42" s="12">
        <v>30093</v>
      </c>
      <c r="H42" s="84">
        <f t="shared" si="6"/>
        <v>0.56426843674410754</v>
      </c>
      <c r="I42" s="12">
        <v>2958</v>
      </c>
      <c r="J42" s="12">
        <v>5317</v>
      </c>
      <c r="K42" s="12">
        <v>1782</v>
      </c>
      <c r="L42" s="67" t="s">
        <v>535</v>
      </c>
      <c r="M42" s="12">
        <v>14</v>
      </c>
      <c r="N42" s="12">
        <v>15</v>
      </c>
      <c r="O42" s="113">
        <v>367</v>
      </c>
      <c r="P42" s="66" t="s">
        <v>525</v>
      </c>
      <c r="Q42" s="14">
        <v>53331</v>
      </c>
    </row>
    <row r="43" spans="1:17" ht="18">
      <c r="A43" s="1" t="s">
        <v>51</v>
      </c>
      <c r="B43" s="12">
        <v>101</v>
      </c>
      <c r="C43" s="12">
        <v>91</v>
      </c>
      <c r="D43" s="12">
        <v>18948</v>
      </c>
      <c r="E43" s="12">
        <v>70406</v>
      </c>
      <c r="F43" s="13">
        <f t="shared" si="5"/>
        <v>1.2562181065553295</v>
      </c>
      <c r="G43" s="12">
        <v>13109</v>
      </c>
      <c r="H43" s="84">
        <f t="shared" si="6"/>
        <v>0.23389715590764729</v>
      </c>
      <c r="I43" s="12">
        <v>12719</v>
      </c>
      <c r="J43" s="12">
        <v>165</v>
      </c>
      <c r="K43" s="12">
        <v>6439</v>
      </c>
      <c r="L43" s="67" t="s">
        <v>528</v>
      </c>
      <c r="M43" s="12">
        <v>18</v>
      </c>
      <c r="N43" s="12">
        <v>33</v>
      </c>
      <c r="O43" s="113">
        <v>180</v>
      </c>
      <c r="P43" s="66" t="s">
        <v>525</v>
      </c>
      <c r="Q43" s="14">
        <v>56046</v>
      </c>
    </row>
    <row r="44" spans="1:17" ht="18">
      <c r="A44" s="1" t="s">
        <v>52</v>
      </c>
      <c r="B44" s="12">
        <v>14</v>
      </c>
      <c r="C44" s="12">
        <v>533</v>
      </c>
      <c r="D44" s="12">
        <v>30133</v>
      </c>
      <c r="E44" s="12">
        <v>148347</v>
      </c>
      <c r="F44" s="13">
        <f t="shared" si="5"/>
        <v>2.3083638061153038</v>
      </c>
      <c r="G44" s="12">
        <v>43430</v>
      </c>
      <c r="H44" s="84">
        <f t="shared" si="6"/>
        <v>0.67579553411654869</v>
      </c>
      <c r="I44" s="12">
        <v>2151</v>
      </c>
      <c r="J44" s="12">
        <v>0</v>
      </c>
      <c r="K44" s="12">
        <v>0</v>
      </c>
      <c r="L44" s="67" t="s">
        <v>526</v>
      </c>
      <c r="M44" s="12">
        <v>9</v>
      </c>
      <c r="N44" s="12">
        <v>14</v>
      </c>
      <c r="O44" s="113">
        <v>363</v>
      </c>
      <c r="P44" s="66" t="s">
        <v>525</v>
      </c>
      <c r="Q44" s="14">
        <v>64265</v>
      </c>
    </row>
    <row r="45" spans="1:17" s="20" customFormat="1" ht="18">
      <c r="A45" s="16"/>
      <c r="B45" s="17"/>
      <c r="C45" s="17"/>
      <c r="D45" s="17"/>
      <c r="E45" s="17"/>
      <c r="F45" s="18"/>
      <c r="G45" s="17"/>
      <c r="H45" s="87"/>
      <c r="I45" s="17"/>
      <c r="J45" s="17"/>
      <c r="K45" s="17"/>
      <c r="L45" s="76"/>
      <c r="M45" s="17"/>
      <c r="N45" s="17"/>
      <c r="O45" s="117"/>
      <c r="P45" s="75"/>
      <c r="Q45" s="19"/>
    </row>
    <row r="46" spans="1:17" ht="18">
      <c r="A46" s="6" t="s">
        <v>53</v>
      </c>
      <c r="B46" s="71"/>
      <c r="C46" s="71"/>
      <c r="D46" s="12"/>
      <c r="E46" s="12"/>
      <c r="F46" s="13"/>
      <c r="G46" s="12"/>
      <c r="H46" s="84"/>
      <c r="I46" s="12"/>
      <c r="J46" s="12"/>
      <c r="K46" s="12"/>
      <c r="L46" s="67"/>
      <c r="M46" s="12"/>
      <c r="N46" s="12"/>
      <c r="O46" s="113"/>
      <c r="P46" s="66"/>
      <c r="Q46" s="14"/>
    </row>
    <row r="47" spans="1:17" ht="18">
      <c r="A47" s="1" t="s">
        <v>54</v>
      </c>
      <c r="B47" s="12">
        <v>341</v>
      </c>
      <c r="C47" s="12">
        <v>305</v>
      </c>
      <c r="D47" s="12">
        <v>12087</v>
      </c>
      <c r="E47" s="12">
        <v>369896</v>
      </c>
      <c r="F47" s="13">
        <f>E47/Q47</f>
        <v>4.9609184302996168</v>
      </c>
      <c r="G47" s="12">
        <v>38995</v>
      </c>
      <c r="H47" s="84">
        <f>G47/Q47</f>
        <v>0.52298758080523589</v>
      </c>
      <c r="I47" s="12">
        <v>13243</v>
      </c>
      <c r="J47" s="12">
        <v>2505</v>
      </c>
      <c r="K47" s="12">
        <v>4424</v>
      </c>
      <c r="L47" s="67" t="s">
        <v>533</v>
      </c>
      <c r="M47" s="12">
        <v>32</v>
      </c>
      <c r="N47" s="12">
        <v>36</v>
      </c>
      <c r="O47" s="113">
        <v>625</v>
      </c>
      <c r="P47" s="66" t="s">
        <v>525</v>
      </c>
      <c r="Q47" s="14">
        <v>74562</v>
      </c>
    </row>
    <row r="48" spans="1:17" ht="18">
      <c r="A48" s="1" t="s">
        <v>55</v>
      </c>
      <c r="B48" s="12">
        <v>212</v>
      </c>
      <c r="C48" s="12">
        <v>554</v>
      </c>
      <c r="D48" s="12">
        <v>56224</v>
      </c>
      <c r="E48" s="12">
        <v>312744</v>
      </c>
      <c r="F48" s="13">
        <f>E48/Q48</f>
        <v>4.1162441759456687</v>
      </c>
      <c r="G48" s="12">
        <v>49505</v>
      </c>
      <c r="H48" s="84">
        <f>G48/Q48</f>
        <v>0.65157019137118644</v>
      </c>
      <c r="I48" s="12">
        <v>2744</v>
      </c>
      <c r="J48" s="12">
        <v>776</v>
      </c>
      <c r="K48" s="12">
        <v>0</v>
      </c>
      <c r="L48" s="67" t="s">
        <v>528</v>
      </c>
      <c r="M48" s="12">
        <v>4</v>
      </c>
      <c r="N48" s="12">
        <v>14</v>
      </c>
      <c r="O48" s="113">
        <v>620</v>
      </c>
      <c r="P48" s="66" t="s">
        <v>525</v>
      </c>
      <c r="Q48" s="14">
        <v>75978</v>
      </c>
    </row>
    <row r="49" spans="1:17" s="11" customFormat="1" ht="18">
      <c r="A49" s="7" t="s">
        <v>56</v>
      </c>
      <c r="B49" s="15">
        <v>186</v>
      </c>
      <c r="C49" s="15">
        <v>1591</v>
      </c>
      <c r="D49" s="15">
        <v>23679</v>
      </c>
      <c r="E49" s="15">
        <v>154049</v>
      </c>
      <c r="F49" s="9">
        <f>E49/Q49</f>
        <v>2.3331212988625865</v>
      </c>
      <c r="G49" s="15">
        <v>23317</v>
      </c>
      <c r="H49" s="82">
        <f>G49/Q49</f>
        <v>0.35314341102882152</v>
      </c>
      <c r="I49" s="15">
        <v>6962</v>
      </c>
      <c r="J49" s="15">
        <v>3024</v>
      </c>
      <c r="K49" s="15">
        <v>3305</v>
      </c>
      <c r="L49" s="73" t="s">
        <v>526</v>
      </c>
      <c r="M49" s="15">
        <v>9</v>
      </c>
      <c r="N49" s="15">
        <v>48</v>
      </c>
      <c r="O49" s="114">
        <v>737</v>
      </c>
      <c r="P49" s="72" t="s">
        <v>529</v>
      </c>
      <c r="Q49" s="10">
        <v>66027</v>
      </c>
    </row>
    <row r="50" spans="1:17" s="11" customFormat="1" ht="18">
      <c r="A50" s="7" t="s">
        <v>57</v>
      </c>
      <c r="B50" s="15">
        <v>25</v>
      </c>
      <c r="C50" s="15">
        <v>441</v>
      </c>
      <c r="D50" s="15">
        <v>31368</v>
      </c>
      <c r="E50" s="15">
        <v>307975</v>
      </c>
      <c r="F50" s="9">
        <f>E50/Q50</f>
        <v>4.1103340584835903</v>
      </c>
      <c r="G50" s="15">
        <v>36216</v>
      </c>
      <c r="H50" s="82">
        <f>G50/Q50</f>
        <v>0.48335046111548574</v>
      </c>
      <c r="I50" s="15">
        <v>4027</v>
      </c>
      <c r="J50" s="15">
        <v>5020</v>
      </c>
      <c r="K50" s="15">
        <v>1450</v>
      </c>
      <c r="L50" s="73" t="s">
        <v>536</v>
      </c>
      <c r="M50" s="15">
        <v>18</v>
      </c>
      <c r="N50" s="15">
        <v>34</v>
      </c>
      <c r="O50" s="114">
        <v>750</v>
      </c>
      <c r="P50" s="72" t="s">
        <v>529</v>
      </c>
      <c r="Q50" s="10">
        <v>74927</v>
      </c>
    </row>
    <row r="51" spans="1:17" ht="18">
      <c r="A51" s="1" t="s">
        <v>58</v>
      </c>
      <c r="B51" s="12">
        <v>205</v>
      </c>
      <c r="C51" s="12">
        <v>125</v>
      </c>
      <c r="D51" s="12">
        <v>15385</v>
      </c>
      <c r="E51" s="12">
        <v>109617</v>
      </c>
      <c r="F51" s="13">
        <f>E51/Q51</f>
        <v>1.3721678391708185</v>
      </c>
      <c r="G51" s="12">
        <v>19953</v>
      </c>
      <c r="H51" s="84">
        <f>G51/Q51</f>
        <v>0.24976841999849786</v>
      </c>
      <c r="I51" s="12">
        <v>6094</v>
      </c>
      <c r="J51" s="12">
        <v>12203</v>
      </c>
      <c r="K51" s="12">
        <v>836</v>
      </c>
      <c r="L51" s="67" t="s">
        <v>536</v>
      </c>
      <c r="M51" s="12">
        <v>32</v>
      </c>
      <c r="N51" s="12">
        <v>60</v>
      </c>
      <c r="O51" s="113">
        <v>600</v>
      </c>
      <c r="P51" s="66" t="s">
        <v>525</v>
      </c>
      <c r="Q51" s="14">
        <v>79886</v>
      </c>
    </row>
    <row r="52" spans="1:17" s="20" customFormat="1" ht="18">
      <c r="A52" s="16"/>
      <c r="B52" s="17"/>
      <c r="C52" s="17"/>
      <c r="D52" s="17"/>
      <c r="E52" s="17"/>
      <c r="F52" s="18"/>
      <c r="G52" s="17"/>
      <c r="H52" s="87"/>
      <c r="I52" s="17"/>
      <c r="J52" s="17"/>
      <c r="K52" s="17"/>
      <c r="L52" s="76"/>
      <c r="M52" s="17"/>
      <c r="N52" s="17"/>
      <c r="O52" s="117"/>
      <c r="P52" s="75"/>
      <c r="Q52" s="19"/>
    </row>
    <row r="53" spans="1:17" s="11" customFormat="1" ht="18">
      <c r="A53" s="21" t="s">
        <v>59</v>
      </c>
      <c r="B53" s="118"/>
      <c r="C53" s="118"/>
      <c r="D53" s="15"/>
      <c r="E53" s="15"/>
      <c r="F53" s="9"/>
      <c r="G53" s="15"/>
      <c r="H53" s="82"/>
      <c r="I53" s="15"/>
      <c r="J53" s="15"/>
      <c r="K53" s="15"/>
      <c r="L53" s="73"/>
      <c r="M53" s="15"/>
      <c r="N53" s="15"/>
      <c r="O53" s="114"/>
      <c r="P53" s="72"/>
      <c r="Q53" s="10"/>
    </row>
    <row r="54" spans="1:17" ht="18">
      <c r="A54" s="1" t="s">
        <v>60</v>
      </c>
      <c r="B54" s="12">
        <v>32</v>
      </c>
      <c r="C54" s="12">
        <v>1294</v>
      </c>
      <c r="D54" s="12">
        <v>11729</v>
      </c>
      <c r="E54" s="12">
        <v>124009</v>
      </c>
      <c r="F54" s="13">
        <f>E54/Q54</f>
        <v>1.2877897316607128</v>
      </c>
      <c r="G54" s="12">
        <v>36756</v>
      </c>
      <c r="H54" s="84">
        <f>G54/Q54</f>
        <v>0.38169809753260781</v>
      </c>
      <c r="I54" s="12">
        <v>7159</v>
      </c>
      <c r="J54" s="12">
        <v>10910</v>
      </c>
      <c r="K54" s="12">
        <v>533</v>
      </c>
      <c r="L54" s="67" t="s">
        <v>526</v>
      </c>
      <c r="M54" s="12">
        <v>15</v>
      </c>
      <c r="N54" s="12">
        <v>12</v>
      </c>
      <c r="O54" s="113">
        <v>651</v>
      </c>
      <c r="P54" s="66" t="s">
        <v>529</v>
      </c>
      <c r="Q54" s="14">
        <v>96296</v>
      </c>
    </row>
    <row r="55" spans="1:17" s="11" customFormat="1" ht="18">
      <c r="A55" s="7" t="s">
        <v>61</v>
      </c>
      <c r="B55" s="15">
        <v>303</v>
      </c>
      <c r="C55" s="15">
        <v>1155</v>
      </c>
      <c r="D55" s="15">
        <v>43658</v>
      </c>
      <c r="E55" s="15">
        <v>220092</v>
      </c>
      <c r="F55" s="9">
        <f>E55/Q55</f>
        <v>2.4146397656584275</v>
      </c>
      <c r="G55" s="15">
        <v>75794</v>
      </c>
      <c r="H55" s="82">
        <f>G55/Q55</f>
        <v>0.83153956708246934</v>
      </c>
      <c r="I55" s="15">
        <v>22173</v>
      </c>
      <c r="J55" s="15">
        <v>21892</v>
      </c>
      <c r="K55" s="15">
        <v>10371</v>
      </c>
      <c r="L55" s="73" t="s">
        <v>537</v>
      </c>
      <c r="M55" s="15">
        <v>40</v>
      </c>
      <c r="N55" s="15">
        <v>92</v>
      </c>
      <c r="O55" s="114">
        <v>611</v>
      </c>
      <c r="P55" s="72" t="s">
        <v>525</v>
      </c>
      <c r="Q55" s="10">
        <v>91149</v>
      </c>
    </row>
    <row r="56" spans="1:17" ht="18">
      <c r="A56" s="1" t="s">
        <v>62</v>
      </c>
      <c r="B56" s="12">
        <v>3</v>
      </c>
      <c r="C56" s="12">
        <v>681</v>
      </c>
      <c r="D56" s="12">
        <v>25702</v>
      </c>
      <c r="E56" s="12">
        <v>133142</v>
      </c>
      <c r="F56" s="13">
        <f>E56/Q56</f>
        <v>1.36712942046248</v>
      </c>
      <c r="G56" s="12">
        <v>22785</v>
      </c>
      <c r="H56" s="84">
        <f>G56/Q56</f>
        <v>0.23396106296463631</v>
      </c>
      <c r="I56" s="12">
        <v>7812</v>
      </c>
      <c r="J56" s="12">
        <v>11248</v>
      </c>
      <c r="K56" s="12">
        <v>1244</v>
      </c>
      <c r="L56" s="67" t="s">
        <v>527</v>
      </c>
      <c r="M56" s="12">
        <v>30</v>
      </c>
      <c r="N56" s="12">
        <v>28</v>
      </c>
      <c r="O56" s="113">
        <v>880</v>
      </c>
      <c r="P56" s="66" t="s">
        <v>525</v>
      </c>
      <c r="Q56" s="14">
        <v>97388</v>
      </c>
    </row>
    <row r="57" spans="1:17" s="20" customFormat="1" ht="18">
      <c r="A57" s="16"/>
      <c r="B57" s="17"/>
      <c r="C57" s="17"/>
      <c r="D57" s="17"/>
      <c r="E57" s="17"/>
      <c r="F57" s="18"/>
      <c r="G57" s="17"/>
      <c r="H57" s="87"/>
      <c r="I57" s="17"/>
      <c r="J57" s="17"/>
      <c r="K57" s="17"/>
      <c r="L57" s="76"/>
      <c r="M57" s="17"/>
      <c r="N57" s="17"/>
      <c r="O57" s="117"/>
      <c r="P57" s="75"/>
      <c r="Q57" s="19"/>
    </row>
    <row r="58" spans="1:17" ht="18">
      <c r="A58" s="6" t="s">
        <v>63</v>
      </c>
      <c r="B58" s="71"/>
      <c r="C58" s="71"/>
      <c r="D58" s="12"/>
      <c r="E58" s="12"/>
      <c r="F58" s="13"/>
      <c r="G58" s="12"/>
      <c r="H58" s="84"/>
      <c r="I58" s="12"/>
      <c r="J58" s="12"/>
      <c r="K58" s="12"/>
      <c r="L58" s="67"/>
      <c r="M58" s="12"/>
      <c r="N58" s="12"/>
      <c r="O58" s="113"/>
      <c r="P58" s="66"/>
      <c r="Q58" s="14"/>
    </row>
    <row r="59" spans="1:17" ht="18">
      <c r="A59" s="1" t="s">
        <v>64</v>
      </c>
      <c r="B59" s="12">
        <v>5</v>
      </c>
      <c r="C59" s="12">
        <v>1027</v>
      </c>
      <c r="D59" s="12">
        <v>36575</v>
      </c>
      <c r="E59" s="12">
        <v>323657</v>
      </c>
      <c r="F59" s="13">
        <f>E59/Q59</f>
        <v>1.817634010052509</v>
      </c>
      <c r="G59" s="12">
        <v>46616</v>
      </c>
      <c r="H59" s="84">
        <f>G59/Q59</f>
        <v>0.26179204223176927</v>
      </c>
      <c r="I59" s="12">
        <v>19641</v>
      </c>
      <c r="J59" s="12">
        <v>9304</v>
      </c>
      <c r="K59" s="12">
        <v>17906</v>
      </c>
      <c r="L59" s="67" t="s">
        <v>538</v>
      </c>
      <c r="M59" s="12">
        <v>67</v>
      </c>
      <c r="N59" s="12">
        <v>100</v>
      </c>
      <c r="O59" s="113">
        <v>878</v>
      </c>
      <c r="P59" s="66" t="s">
        <v>529</v>
      </c>
      <c r="Q59" s="14">
        <v>178065</v>
      </c>
    </row>
    <row r="60" spans="1:17" s="11" customFormat="1" ht="18">
      <c r="A60" s="7" t="s">
        <v>65</v>
      </c>
      <c r="B60" s="15">
        <v>2889</v>
      </c>
      <c r="C60" s="15">
        <v>1281</v>
      </c>
      <c r="D60" s="15">
        <v>164860</v>
      </c>
      <c r="E60" s="15">
        <v>1288976</v>
      </c>
      <c r="F60" s="9">
        <f>E60/Q60</f>
        <v>6.339953765186169</v>
      </c>
      <c r="G60" s="15">
        <v>107889</v>
      </c>
      <c r="H60" s="82">
        <f>G60/Q60</f>
        <v>0.53066253504500516</v>
      </c>
      <c r="I60" s="15">
        <v>39555</v>
      </c>
      <c r="J60" s="15">
        <v>4870</v>
      </c>
      <c r="K60" s="15"/>
      <c r="L60" s="73" t="s">
        <v>533</v>
      </c>
      <c r="M60" s="15">
        <v>40</v>
      </c>
      <c r="N60" s="15">
        <v>107</v>
      </c>
      <c r="O60" s="114">
        <v>2072</v>
      </c>
      <c r="P60" s="72" t="s">
        <v>529</v>
      </c>
      <c r="Q60" s="10">
        <v>203310</v>
      </c>
    </row>
    <row r="61" spans="1:17" s="11" customFormat="1" ht="18">
      <c r="A61" s="7" t="s">
        <v>66</v>
      </c>
      <c r="B61" s="15">
        <v>623</v>
      </c>
      <c r="C61" s="15">
        <v>1298</v>
      </c>
      <c r="D61" s="15">
        <v>124027</v>
      </c>
      <c r="E61" s="15">
        <v>561748</v>
      </c>
      <c r="F61" s="9">
        <f>E61/Q61</f>
        <v>3.1458668174970739</v>
      </c>
      <c r="G61" s="15">
        <v>73405</v>
      </c>
      <c r="H61" s="82">
        <f>G61/Q61</f>
        <v>0.41107819473922952</v>
      </c>
      <c r="I61" s="15">
        <v>30371</v>
      </c>
      <c r="J61" s="15">
        <v>8314</v>
      </c>
      <c r="K61" s="15">
        <v>0</v>
      </c>
      <c r="L61" s="73" t="s">
        <v>539</v>
      </c>
      <c r="M61" s="15">
        <v>74</v>
      </c>
      <c r="N61" s="15">
        <v>52</v>
      </c>
      <c r="O61" s="114">
        <v>1575</v>
      </c>
      <c r="P61" s="72" t="s">
        <v>525</v>
      </c>
      <c r="Q61" s="10">
        <v>178567</v>
      </c>
    </row>
    <row r="62" spans="1:17" ht="18">
      <c r="A62" s="1" t="s">
        <v>67</v>
      </c>
      <c r="B62" s="12">
        <v>491</v>
      </c>
      <c r="C62" s="12">
        <v>3506</v>
      </c>
      <c r="D62" s="12">
        <v>72629</v>
      </c>
      <c r="E62" s="12">
        <v>699920</v>
      </c>
      <c r="F62" s="13">
        <f>E62/Q62</f>
        <v>4.5628605886762932</v>
      </c>
      <c r="G62" s="12">
        <v>77641</v>
      </c>
      <c r="H62" s="84">
        <f>G62/Q62</f>
        <v>0.50615078718341533</v>
      </c>
      <c r="I62" s="12">
        <v>15523</v>
      </c>
      <c r="J62" s="12">
        <v>7226</v>
      </c>
      <c r="K62" s="12">
        <v>7694</v>
      </c>
      <c r="L62" s="67" t="s">
        <v>540</v>
      </c>
      <c r="M62" s="12">
        <v>72</v>
      </c>
      <c r="N62" s="12">
        <v>76</v>
      </c>
      <c r="O62" s="113">
        <v>1700</v>
      </c>
      <c r="P62" s="66" t="s">
        <v>529</v>
      </c>
      <c r="Q62" s="14">
        <v>153395</v>
      </c>
    </row>
    <row r="63" spans="1:17" ht="18">
      <c r="A63" s="1" t="s">
        <v>68</v>
      </c>
      <c r="B63" s="12">
        <v>1457</v>
      </c>
      <c r="C63" s="12">
        <v>520</v>
      </c>
      <c r="D63" s="12">
        <v>145545</v>
      </c>
      <c r="E63" s="12">
        <v>557593</v>
      </c>
      <c r="F63" s="13">
        <f>E63/Q63</f>
        <v>2.2690640807041675</v>
      </c>
      <c r="G63" s="12">
        <v>161454</v>
      </c>
      <c r="H63" s="84">
        <f>G63/Q63</f>
        <v>0.65701949645352553</v>
      </c>
      <c r="I63" s="12">
        <v>29155</v>
      </c>
      <c r="J63" s="12">
        <v>5149</v>
      </c>
      <c r="K63" s="12">
        <v>0</v>
      </c>
      <c r="L63" s="67" t="s">
        <v>533</v>
      </c>
      <c r="M63" s="12">
        <v>56</v>
      </c>
      <c r="N63" s="12">
        <v>104</v>
      </c>
      <c r="O63" s="113">
        <v>2200</v>
      </c>
      <c r="P63" s="66" t="s">
        <v>525</v>
      </c>
      <c r="Q63" s="14">
        <v>245737</v>
      </c>
    </row>
    <row r="64" spans="1:17" s="20" customFormat="1" ht="18">
      <c r="A64" s="16"/>
      <c r="B64" s="17"/>
      <c r="C64" s="17"/>
      <c r="D64" s="17"/>
      <c r="E64" s="17"/>
      <c r="F64" s="18"/>
      <c r="G64" s="17"/>
      <c r="H64" s="87"/>
      <c r="I64" s="17"/>
      <c r="J64" s="17"/>
      <c r="K64" s="17"/>
      <c r="L64" s="76"/>
      <c r="M64" s="17"/>
      <c r="N64" s="17"/>
      <c r="O64" s="117"/>
      <c r="P64" s="75"/>
      <c r="Q64" s="19"/>
    </row>
    <row r="65" spans="1:17" s="11" customFormat="1" ht="18">
      <c r="A65" s="21" t="s">
        <v>470</v>
      </c>
      <c r="B65" s="118"/>
      <c r="C65" s="118"/>
      <c r="D65" s="15"/>
      <c r="E65" s="15"/>
      <c r="F65" s="9"/>
      <c r="G65" s="15"/>
      <c r="H65" s="82"/>
      <c r="I65" s="15"/>
      <c r="J65" s="15"/>
      <c r="K65" s="15"/>
      <c r="L65" s="73"/>
      <c r="M65" s="15"/>
      <c r="N65" s="15"/>
      <c r="O65" s="114"/>
      <c r="P65" s="72"/>
      <c r="Q65" s="10"/>
    </row>
    <row r="66" spans="1:17" ht="18">
      <c r="A66" s="1" t="s">
        <v>70</v>
      </c>
      <c r="B66" s="12">
        <v>0</v>
      </c>
      <c r="C66" s="12">
        <v>0</v>
      </c>
      <c r="D66" s="12">
        <v>918</v>
      </c>
      <c r="E66" s="12">
        <v>5475</v>
      </c>
      <c r="F66" s="13">
        <f>E66/Q66</f>
        <v>3.3486238532110093</v>
      </c>
      <c r="G66" s="12">
        <v>168</v>
      </c>
      <c r="H66" s="84">
        <f>G66/Q66</f>
        <v>0.10275229357798166</v>
      </c>
      <c r="I66" s="12">
        <v>161</v>
      </c>
      <c r="J66" s="12">
        <v>0</v>
      </c>
      <c r="K66" s="12">
        <v>0</v>
      </c>
      <c r="L66" s="67" t="s">
        <v>526</v>
      </c>
      <c r="M66" s="12">
        <v>1</v>
      </c>
      <c r="N66" s="12">
        <v>3</v>
      </c>
      <c r="O66" s="113">
        <v>50</v>
      </c>
      <c r="P66" s="66" t="s">
        <v>525</v>
      </c>
      <c r="Q66" s="14">
        <v>1635</v>
      </c>
    </row>
    <row r="67" spans="1:17" ht="18">
      <c r="A67" s="1" t="s">
        <v>71</v>
      </c>
      <c r="B67" s="12">
        <v>55</v>
      </c>
      <c r="C67" s="12">
        <v>130</v>
      </c>
      <c r="D67" s="12">
        <v>7876</v>
      </c>
      <c r="E67" s="12">
        <v>71968</v>
      </c>
      <c r="F67" s="13">
        <f>E67/Q67</f>
        <v>4.2924967195514734</v>
      </c>
      <c r="G67" s="12">
        <v>12095</v>
      </c>
      <c r="H67" s="84">
        <f>G67/Q67</f>
        <v>0.7214004532983419</v>
      </c>
      <c r="I67" s="12">
        <v>2215</v>
      </c>
      <c r="J67" s="12">
        <v>709</v>
      </c>
      <c r="K67" s="12">
        <v>563</v>
      </c>
      <c r="L67" s="67" t="s">
        <v>531</v>
      </c>
      <c r="M67" s="12">
        <v>8</v>
      </c>
      <c r="N67" s="12">
        <v>18</v>
      </c>
      <c r="O67" s="113">
        <v>115</v>
      </c>
      <c r="P67" s="66" t="s">
        <v>525</v>
      </c>
      <c r="Q67" s="14">
        <v>16766</v>
      </c>
    </row>
    <row r="68" spans="1:17" s="20" customFormat="1" ht="18">
      <c r="A68" s="16"/>
      <c r="B68" s="17"/>
      <c r="C68" s="17"/>
      <c r="D68" s="17"/>
      <c r="E68" s="17"/>
      <c r="F68" s="18"/>
      <c r="G68" s="17"/>
      <c r="H68" s="87"/>
      <c r="I68" s="17"/>
      <c r="J68" s="17"/>
      <c r="K68" s="17"/>
      <c r="L68" s="76"/>
      <c r="M68" s="17"/>
      <c r="N68" s="17"/>
      <c r="O68" s="117"/>
      <c r="P68" s="75"/>
    </row>
    <row r="69" spans="1:17" ht="18">
      <c r="A69" s="6" t="s">
        <v>0</v>
      </c>
      <c r="B69" s="71">
        <f>SUM(B5:B68)</f>
        <v>10015</v>
      </c>
      <c r="C69" s="71">
        <f>SUM(C5:C68)</f>
        <v>24057</v>
      </c>
      <c r="D69" s="71">
        <f>SUM(D5:D68)</f>
        <v>1253304</v>
      </c>
      <c r="E69" s="71">
        <f>SUM(E5:E68)</f>
        <v>7930500</v>
      </c>
      <c r="F69" s="26">
        <f>E69/Q69</f>
        <v>2.8454480903510948</v>
      </c>
      <c r="G69" s="71">
        <f>SUM(G5:G68)</f>
        <v>1259176</v>
      </c>
      <c r="H69" s="88">
        <f>G69/Q69</f>
        <v>0.45178991798952522</v>
      </c>
      <c r="I69" s="71">
        <f>SUM(I5:I68)</f>
        <v>319808</v>
      </c>
      <c r="J69" s="71">
        <f>SUM(J5:J68)</f>
        <v>167873</v>
      </c>
      <c r="K69" s="71">
        <f>SUM(K5:K68)</f>
        <v>76547</v>
      </c>
      <c r="L69" s="69"/>
      <c r="M69" s="71">
        <f>SUM(M5:M68)</f>
        <v>777</v>
      </c>
      <c r="N69" s="71">
        <f>SUM(N5:N68)</f>
        <v>1252</v>
      </c>
      <c r="O69" s="112">
        <f>SUM(O5:O68)</f>
        <v>21813</v>
      </c>
      <c r="P69" s="66"/>
      <c r="Q69" s="14">
        <f>SUM(Q5:Q68)</f>
        <v>2787083</v>
      </c>
    </row>
    <row r="70" spans="1:17" ht="1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66"/>
      <c r="M70" s="1"/>
      <c r="N70" s="1"/>
      <c r="O70" s="113"/>
      <c r="P70" s="66"/>
    </row>
    <row r="71" spans="1:17" ht="18">
      <c r="A71" s="1" t="s">
        <v>541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66"/>
      <c r="M71" s="1"/>
      <c r="N71" s="1"/>
      <c r="O71" s="113"/>
      <c r="P71" s="66"/>
    </row>
  </sheetData>
  <phoneticPr fontId="0" type="noConversion"/>
  <pageMargins left="1.1200000000000001" right="0.75" top="0.75" bottom="0.75" header="0.5" footer="0.5"/>
  <pageSetup scale="39" orientation="landscape" horizontalDpi="4294967293" r:id="rId1"/>
  <headerFooter alignWithMargins="0">
    <oddHeader>&amp;C&amp;"Arial,Bold"&amp;18PUBLIC LIBRARY OTHER SERVICES 2001</oddHeader>
    <oddFooter>&amp;L&amp;18Mississippi Public Library Statistics, FY01, Public Library Other Services&amp;R&amp;18Page 16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G288"/>
  <sheetViews>
    <sheetView topLeftCell="A181" zoomScaleNormal="100" workbookViewId="0">
      <selection activeCell="A201" sqref="A201"/>
    </sheetView>
  </sheetViews>
  <sheetFormatPr defaultRowHeight="12.75"/>
  <cols>
    <col min="1" max="1" width="75.28515625" customWidth="1"/>
    <col min="2" max="2" width="69.140625" customWidth="1"/>
    <col min="3" max="3" width="23.42578125" style="61" customWidth="1"/>
    <col min="4" max="5" width="20" style="31" customWidth="1"/>
    <col min="6" max="6" width="18.7109375" style="31" customWidth="1"/>
    <col min="7" max="7" width="18.42578125" style="31" customWidth="1"/>
  </cols>
  <sheetData>
    <row r="1" spans="1:7" ht="20.25">
      <c r="A1" s="46" t="s">
        <v>182</v>
      </c>
      <c r="B1" s="46" t="s">
        <v>80</v>
      </c>
      <c r="C1" s="47" t="s">
        <v>183</v>
      </c>
      <c r="D1" s="48" t="s">
        <v>184</v>
      </c>
      <c r="E1" s="48" t="s">
        <v>185</v>
      </c>
      <c r="F1" s="48" t="s">
        <v>83</v>
      </c>
      <c r="G1" s="48" t="s">
        <v>186</v>
      </c>
    </row>
    <row r="2" spans="1:7" ht="20.25">
      <c r="A2" s="49"/>
      <c r="B2" s="49"/>
      <c r="C2" s="50"/>
      <c r="D2" s="48"/>
      <c r="E2" s="48"/>
      <c r="F2" s="48" t="s">
        <v>187</v>
      </c>
      <c r="G2" s="48" t="s">
        <v>187</v>
      </c>
    </row>
    <row r="3" spans="1:7" ht="20.25">
      <c r="A3" s="49"/>
      <c r="B3" s="49"/>
      <c r="C3" s="50"/>
      <c r="D3" s="48"/>
      <c r="E3" s="48"/>
      <c r="F3" s="48"/>
      <c r="G3" s="48"/>
    </row>
    <row r="4" spans="1:7" ht="20.25">
      <c r="A4" s="51" t="s">
        <v>188</v>
      </c>
      <c r="B4" s="51" t="s">
        <v>64</v>
      </c>
      <c r="C4" s="52">
        <v>132</v>
      </c>
      <c r="D4" s="53">
        <v>12</v>
      </c>
      <c r="E4" s="54">
        <v>600</v>
      </c>
      <c r="F4" s="54">
        <v>1468</v>
      </c>
      <c r="G4" s="54">
        <v>1994</v>
      </c>
    </row>
    <row r="5" spans="1:7" ht="20.25">
      <c r="A5" s="51" t="s">
        <v>189</v>
      </c>
      <c r="B5" s="51" t="s">
        <v>162</v>
      </c>
      <c r="C5" s="50">
        <v>206</v>
      </c>
      <c r="D5" s="55">
        <v>32</v>
      </c>
      <c r="E5" s="56">
        <v>3500</v>
      </c>
      <c r="F5" s="54">
        <v>4121</v>
      </c>
      <c r="G5" s="56">
        <v>5247</v>
      </c>
    </row>
    <row r="6" spans="1:7" ht="20.25">
      <c r="A6" s="51" t="s">
        <v>190</v>
      </c>
      <c r="B6" s="51" t="s">
        <v>61</v>
      </c>
      <c r="C6" s="50">
        <v>220</v>
      </c>
      <c r="D6" s="55">
        <v>20</v>
      </c>
      <c r="E6" s="56" t="s">
        <v>191</v>
      </c>
      <c r="F6" s="54">
        <v>7883</v>
      </c>
      <c r="G6" s="56">
        <v>8849</v>
      </c>
    </row>
    <row r="7" spans="1:7" ht="20.25">
      <c r="A7" s="51" t="s">
        <v>192</v>
      </c>
      <c r="B7" s="51" t="s">
        <v>64</v>
      </c>
      <c r="C7" s="50">
        <v>233</v>
      </c>
      <c r="D7" s="55">
        <v>20</v>
      </c>
      <c r="E7" s="56">
        <v>609</v>
      </c>
      <c r="F7" s="54">
        <v>1795</v>
      </c>
      <c r="G7" s="56">
        <v>3415</v>
      </c>
    </row>
    <row r="8" spans="1:7" ht="20.25">
      <c r="A8" s="57" t="s">
        <v>193</v>
      </c>
      <c r="B8" s="57" t="s">
        <v>37</v>
      </c>
      <c r="C8" s="58">
        <v>245</v>
      </c>
      <c r="D8" s="59">
        <v>20</v>
      </c>
      <c r="E8" s="60" t="s">
        <v>191</v>
      </c>
      <c r="F8" s="60">
        <v>5066</v>
      </c>
      <c r="G8" s="60">
        <v>6069</v>
      </c>
    </row>
    <row r="9" spans="1:7" s="11" customFormat="1" ht="20.25">
      <c r="A9" s="51" t="s">
        <v>194</v>
      </c>
      <c r="B9" s="51" t="s">
        <v>62</v>
      </c>
      <c r="C9" s="50">
        <v>248</v>
      </c>
      <c r="D9" s="55">
        <v>37.5</v>
      </c>
      <c r="E9" s="56">
        <v>550</v>
      </c>
      <c r="F9" s="54">
        <v>515</v>
      </c>
      <c r="G9" s="56">
        <v>466</v>
      </c>
    </row>
    <row r="10" spans="1:7" s="11" customFormat="1" ht="20.25">
      <c r="A10" s="51" t="s">
        <v>195</v>
      </c>
      <c r="B10" s="51" t="s">
        <v>64</v>
      </c>
      <c r="C10" s="52">
        <v>285</v>
      </c>
      <c r="D10" s="53">
        <v>9</v>
      </c>
      <c r="E10" s="54">
        <v>550</v>
      </c>
      <c r="F10" s="54">
        <v>1519</v>
      </c>
      <c r="G10" s="54">
        <v>1356</v>
      </c>
    </row>
    <row r="11" spans="1:7" ht="20.25">
      <c r="A11" s="51" t="s">
        <v>196</v>
      </c>
      <c r="B11" s="51" t="s">
        <v>159</v>
      </c>
      <c r="C11" s="50">
        <v>315</v>
      </c>
      <c r="D11" s="55">
        <v>37.5</v>
      </c>
      <c r="E11" s="56">
        <v>2541</v>
      </c>
      <c r="F11" s="54">
        <v>8651</v>
      </c>
      <c r="G11" s="56">
        <v>9756</v>
      </c>
    </row>
    <row r="12" spans="1:7" s="20" customFormat="1" ht="20.25">
      <c r="A12" s="57" t="s">
        <v>197</v>
      </c>
      <c r="B12" s="57" t="s">
        <v>62</v>
      </c>
      <c r="C12" s="58">
        <v>316</v>
      </c>
      <c r="D12" s="59">
        <v>20</v>
      </c>
      <c r="E12" s="60">
        <v>1200</v>
      </c>
      <c r="F12" s="60">
        <v>4028</v>
      </c>
      <c r="G12" s="60">
        <v>3143</v>
      </c>
    </row>
    <row r="13" spans="1:7" s="11" customFormat="1" ht="20.25">
      <c r="A13" s="51" t="s">
        <v>198</v>
      </c>
      <c r="B13" s="51" t="s">
        <v>62</v>
      </c>
      <c r="C13" s="50">
        <v>330</v>
      </c>
      <c r="D13" s="55">
        <v>15</v>
      </c>
      <c r="E13" s="56">
        <v>832</v>
      </c>
      <c r="F13" s="54">
        <v>7946</v>
      </c>
      <c r="G13" s="56">
        <v>10962</v>
      </c>
    </row>
    <row r="14" spans="1:7" s="11" customFormat="1" ht="20.25">
      <c r="A14" s="51" t="s">
        <v>199</v>
      </c>
      <c r="B14" s="51" t="s">
        <v>51</v>
      </c>
      <c r="C14" s="52">
        <v>335</v>
      </c>
      <c r="D14" s="53">
        <v>20</v>
      </c>
      <c r="E14" s="54">
        <v>2200</v>
      </c>
      <c r="F14" s="54">
        <v>6684</v>
      </c>
      <c r="G14" s="54">
        <v>7177</v>
      </c>
    </row>
    <row r="15" spans="1:7" ht="20.25">
      <c r="A15" s="51" t="s">
        <v>200</v>
      </c>
      <c r="B15" s="51" t="s">
        <v>37</v>
      </c>
      <c r="C15" s="50">
        <v>339</v>
      </c>
      <c r="D15" s="55">
        <v>9</v>
      </c>
      <c r="E15" s="56" t="s">
        <v>191</v>
      </c>
      <c r="F15" s="54">
        <v>1888</v>
      </c>
      <c r="G15" s="56">
        <v>1757</v>
      </c>
    </row>
    <row r="16" spans="1:7" s="20" customFormat="1" ht="20.25">
      <c r="A16" s="57" t="s">
        <v>201</v>
      </c>
      <c r="B16" s="57" t="s">
        <v>36</v>
      </c>
      <c r="C16" s="58">
        <v>344</v>
      </c>
      <c r="D16" s="59">
        <v>20</v>
      </c>
      <c r="E16" s="60">
        <v>2400</v>
      </c>
      <c r="F16" s="60"/>
      <c r="G16" s="60">
        <v>1549</v>
      </c>
    </row>
    <row r="17" spans="1:7" s="11" customFormat="1" ht="20.25">
      <c r="A17" s="51" t="s">
        <v>202</v>
      </c>
      <c r="B17" s="51" t="s">
        <v>64</v>
      </c>
      <c r="C17" s="52">
        <v>354</v>
      </c>
      <c r="D17" s="53">
        <v>15</v>
      </c>
      <c r="E17" s="54">
        <v>960</v>
      </c>
      <c r="F17" s="54">
        <v>1899</v>
      </c>
      <c r="G17" s="54">
        <v>3420</v>
      </c>
    </row>
    <row r="18" spans="1:7" ht="20.25">
      <c r="A18" s="51" t="s">
        <v>203</v>
      </c>
      <c r="B18" s="51" t="s">
        <v>56</v>
      </c>
      <c r="C18" s="50">
        <v>360</v>
      </c>
      <c r="D18" s="55">
        <v>14</v>
      </c>
      <c r="E18" s="56">
        <v>540</v>
      </c>
      <c r="F18" s="54">
        <v>3301</v>
      </c>
      <c r="G18" s="56">
        <v>3249</v>
      </c>
    </row>
    <row r="19" spans="1:7" ht="20.25">
      <c r="A19" s="51" t="s">
        <v>204</v>
      </c>
      <c r="B19" s="51" t="s">
        <v>64</v>
      </c>
      <c r="C19" s="50">
        <v>394</v>
      </c>
      <c r="D19" s="55">
        <v>11</v>
      </c>
      <c r="E19" s="56">
        <v>348</v>
      </c>
      <c r="F19" s="54">
        <v>1949</v>
      </c>
      <c r="G19" s="56">
        <v>1425</v>
      </c>
    </row>
    <row r="20" spans="1:7" ht="20.25">
      <c r="A20" s="57" t="s">
        <v>205</v>
      </c>
      <c r="B20" s="57" t="s">
        <v>206</v>
      </c>
      <c r="C20" s="58">
        <v>407</v>
      </c>
      <c r="D20" s="59">
        <v>20</v>
      </c>
      <c r="E20" s="60">
        <v>2400</v>
      </c>
      <c r="F20" s="60">
        <v>8201</v>
      </c>
      <c r="G20" s="60">
        <v>6368</v>
      </c>
    </row>
    <row r="21" spans="1:7" s="11" customFormat="1" ht="20.25">
      <c r="A21" s="51" t="s">
        <v>207</v>
      </c>
      <c r="B21" s="51" t="s">
        <v>64</v>
      </c>
      <c r="C21" s="50">
        <v>408</v>
      </c>
      <c r="D21" s="55">
        <v>9</v>
      </c>
      <c r="E21" s="56">
        <v>600</v>
      </c>
      <c r="F21" s="54">
        <v>2043</v>
      </c>
      <c r="G21" s="56">
        <v>2431</v>
      </c>
    </row>
    <row r="22" spans="1:7" s="11" customFormat="1" ht="20.25">
      <c r="A22" s="51" t="s">
        <v>208</v>
      </c>
      <c r="B22" s="51" t="s">
        <v>50</v>
      </c>
      <c r="C22" s="52">
        <v>447</v>
      </c>
      <c r="D22" s="53">
        <v>30</v>
      </c>
      <c r="E22" s="54">
        <v>2560</v>
      </c>
      <c r="F22" s="54">
        <v>8045</v>
      </c>
      <c r="G22" s="54">
        <v>7955</v>
      </c>
    </row>
    <row r="23" spans="1:7" ht="20.25">
      <c r="A23" s="51" t="s">
        <v>209</v>
      </c>
      <c r="B23" s="51" t="s">
        <v>37</v>
      </c>
      <c r="C23" s="52">
        <v>474</v>
      </c>
      <c r="D23" s="53">
        <v>20</v>
      </c>
      <c r="E23" s="54" t="s">
        <v>191</v>
      </c>
      <c r="F23" s="54">
        <v>8819</v>
      </c>
      <c r="G23" s="54">
        <v>10792</v>
      </c>
    </row>
    <row r="24" spans="1:7" s="20" customFormat="1" ht="20.25">
      <c r="A24" s="57" t="s">
        <v>210</v>
      </c>
      <c r="B24" s="57" t="s">
        <v>56</v>
      </c>
      <c r="C24" s="58">
        <v>481</v>
      </c>
      <c r="D24" s="59">
        <v>16</v>
      </c>
      <c r="E24" s="60">
        <v>1200</v>
      </c>
      <c r="F24" s="60">
        <v>2384</v>
      </c>
      <c r="G24" s="60">
        <v>2125</v>
      </c>
    </row>
    <row r="25" spans="1:7" s="11" customFormat="1" ht="20.25">
      <c r="A25" s="51" t="s">
        <v>211</v>
      </c>
      <c r="B25" s="51" t="s">
        <v>61</v>
      </c>
      <c r="C25" s="52">
        <v>488</v>
      </c>
      <c r="D25" s="53">
        <v>32</v>
      </c>
      <c r="E25" s="54">
        <v>2613</v>
      </c>
      <c r="F25" s="54">
        <v>10210</v>
      </c>
      <c r="G25" s="54">
        <v>9652</v>
      </c>
    </row>
    <row r="26" spans="1:7" ht="20.25">
      <c r="A26" s="51" t="s">
        <v>212</v>
      </c>
      <c r="B26" s="51" t="s">
        <v>28</v>
      </c>
      <c r="C26" s="50">
        <v>494</v>
      </c>
      <c r="D26" s="55">
        <v>20</v>
      </c>
      <c r="E26" s="56">
        <v>1050</v>
      </c>
      <c r="F26" s="54">
        <v>2264</v>
      </c>
      <c r="G26" s="56">
        <v>2310</v>
      </c>
    </row>
    <row r="27" spans="1:7" ht="20.25">
      <c r="A27" s="51" t="s">
        <v>213</v>
      </c>
      <c r="B27" s="51" t="s">
        <v>47</v>
      </c>
      <c r="C27" s="52">
        <v>498</v>
      </c>
      <c r="D27" s="53">
        <v>12</v>
      </c>
      <c r="E27" s="54">
        <v>1560</v>
      </c>
      <c r="F27" s="54">
        <v>335</v>
      </c>
      <c r="G27" s="54">
        <v>627</v>
      </c>
    </row>
    <row r="28" spans="1:7" s="20" customFormat="1" ht="20.25">
      <c r="A28" s="57" t="s">
        <v>214</v>
      </c>
      <c r="B28" s="57" t="s">
        <v>50</v>
      </c>
      <c r="C28" s="58">
        <v>519</v>
      </c>
      <c r="D28" s="59">
        <v>36</v>
      </c>
      <c r="E28" s="60">
        <v>4400</v>
      </c>
      <c r="F28" s="60">
        <v>39932</v>
      </c>
      <c r="G28" s="60">
        <v>40180</v>
      </c>
    </row>
    <row r="29" spans="1:7" ht="20.25">
      <c r="A29" s="51" t="s">
        <v>215</v>
      </c>
      <c r="B29" s="51" t="s">
        <v>20</v>
      </c>
      <c r="C29" s="50">
        <v>529</v>
      </c>
      <c r="D29" s="55">
        <v>15</v>
      </c>
      <c r="E29" s="56" t="s">
        <v>191</v>
      </c>
      <c r="F29" s="54">
        <v>323</v>
      </c>
      <c r="G29" s="56">
        <v>656</v>
      </c>
    </row>
    <row r="30" spans="1:7" ht="20.25">
      <c r="A30" s="51" t="s">
        <v>216</v>
      </c>
      <c r="B30" s="51" t="s">
        <v>48</v>
      </c>
      <c r="C30" s="50">
        <v>548</v>
      </c>
      <c r="D30" s="55">
        <v>20</v>
      </c>
      <c r="E30" s="56">
        <v>2500</v>
      </c>
      <c r="F30" s="54">
        <v>3999</v>
      </c>
      <c r="G30" s="56">
        <v>4402</v>
      </c>
    </row>
    <row r="31" spans="1:7" s="11" customFormat="1" ht="20.25">
      <c r="A31" s="51" t="s">
        <v>217</v>
      </c>
      <c r="B31" s="51" t="s">
        <v>58</v>
      </c>
      <c r="C31" s="52">
        <v>553</v>
      </c>
      <c r="D31" s="53">
        <v>20</v>
      </c>
      <c r="E31" s="54">
        <v>760</v>
      </c>
      <c r="F31" s="54">
        <v>2266</v>
      </c>
      <c r="G31" s="54">
        <v>2013</v>
      </c>
    </row>
    <row r="32" spans="1:7" s="20" customFormat="1" ht="20.25">
      <c r="A32" s="57" t="s">
        <v>218</v>
      </c>
      <c r="B32" s="57" t="s">
        <v>51</v>
      </c>
      <c r="C32" s="58">
        <v>555</v>
      </c>
      <c r="D32" s="59">
        <v>12</v>
      </c>
      <c r="E32" s="60">
        <v>1072</v>
      </c>
      <c r="F32" s="60">
        <v>1151</v>
      </c>
      <c r="G32" s="60">
        <v>2577</v>
      </c>
    </row>
    <row r="33" spans="1:7" ht="20.25">
      <c r="A33" s="51" t="s">
        <v>219</v>
      </c>
      <c r="B33" s="51" t="s">
        <v>21</v>
      </c>
      <c r="C33" s="50">
        <v>562</v>
      </c>
      <c r="D33" s="55">
        <v>15</v>
      </c>
      <c r="E33" s="56">
        <v>900</v>
      </c>
      <c r="F33" s="54">
        <v>3181</v>
      </c>
      <c r="G33" s="56">
        <v>2817</v>
      </c>
    </row>
    <row r="34" spans="1:7" s="11" customFormat="1" ht="20.25">
      <c r="A34" s="51" t="s">
        <v>220</v>
      </c>
      <c r="B34" s="51" t="s">
        <v>52</v>
      </c>
      <c r="C34" s="52">
        <v>563</v>
      </c>
      <c r="D34" s="53">
        <v>20</v>
      </c>
      <c r="E34" s="54">
        <v>720</v>
      </c>
      <c r="F34" s="54">
        <v>984</v>
      </c>
      <c r="G34" s="54">
        <v>963</v>
      </c>
    </row>
    <row r="35" spans="1:7" ht="20.25">
      <c r="A35" s="51" t="s">
        <v>221</v>
      </c>
      <c r="B35" s="51" t="s">
        <v>16</v>
      </c>
      <c r="C35" s="52">
        <v>565</v>
      </c>
      <c r="D35" s="53">
        <v>42</v>
      </c>
      <c r="E35" s="54">
        <v>800</v>
      </c>
      <c r="F35" s="54">
        <v>16125</v>
      </c>
      <c r="G35" s="54">
        <v>14333</v>
      </c>
    </row>
    <row r="36" spans="1:7" s="20" customFormat="1" ht="20.25">
      <c r="A36" s="57" t="s">
        <v>222</v>
      </c>
      <c r="B36" s="57" t="s">
        <v>16</v>
      </c>
      <c r="C36" s="58">
        <v>577</v>
      </c>
      <c r="D36" s="59">
        <v>45</v>
      </c>
      <c r="E36" s="60">
        <v>2400</v>
      </c>
      <c r="F36" s="60">
        <v>38890</v>
      </c>
      <c r="G36" s="60">
        <v>33462</v>
      </c>
    </row>
    <row r="37" spans="1:7" s="11" customFormat="1" ht="20.25">
      <c r="A37" s="51" t="s">
        <v>223</v>
      </c>
      <c r="B37" s="51" t="s">
        <v>23</v>
      </c>
      <c r="C37" s="52">
        <v>586</v>
      </c>
      <c r="D37" s="53">
        <v>24</v>
      </c>
      <c r="E37" s="54">
        <v>1500</v>
      </c>
      <c r="F37" s="54">
        <v>3545</v>
      </c>
      <c r="G37" s="54">
        <v>3408</v>
      </c>
    </row>
    <row r="38" spans="1:7" ht="20.25">
      <c r="A38" s="51" t="s">
        <v>224</v>
      </c>
      <c r="B38" s="51" t="s">
        <v>51</v>
      </c>
      <c r="C38" s="52">
        <v>603</v>
      </c>
      <c r="D38" s="53">
        <v>12</v>
      </c>
      <c r="E38" s="54">
        <v>1540</v>
      </c>
      <c r="F38" s="54">
        <v>2599</v>
      </c>
      <c r="G38" s="54">
        <v>2077</v>
      </c>
    </row>
    <row r="39" spans="1:7" ht="20.25">
      <c r="A39" s="51" t="s">
        <v>225</v>
      </c>
      <c r="B39" s="51" t="s">
        <v>35</v>
      </c>
      <c r="C39" s="50">
        <v>611</v>
      </c>
      <c r="D39" s="55">
        <v>8</v>
      </c>
      <c r="E39" s="56">
        <v>800</v>
      </c>
      <c r="F39" s="54">
        <v>1095</v>
      </c>
      <c r="G39" s="56">
        <v>1038</v>
      </c>
    </row>
    <row r="40" spans="1:7" s="20" customFormat="1" ht="20.25">
      <c r="A40" s="57" t="s">
        <v>226</v>
      </c>
      <c r="B40" s="57" t="s">
        <v>68</v>
      </c>
      <c r="C40" s="58">
        <v>629</v>
      </c>
      <c r="D40" s="59">
        <v>49</v>
      </c>
      <c r="E40" s="60">
        <v>1679</v>
      </c>
      <c r="F40" s="60">
        <v>1468</v>
      </c>
      <c r="G40" s="60">
        <v>3344</v>
      </c>
    </row>
    <row r="41" spans="1:7" ht="20.25">
      <c r="A41" s="51" t="s">
        <v>227</v>
      </c>
      <c r="B41" s="51" t="s">
        <v>27</v>
      </c>
      <c r="C41" s="50">
        <v>632</v>
      </c>
      <c r="D41" s="55">
        <v>9</v>
      </c>
      <c r="E41" s="56">
        <v>860</v>
      </c>
      <c r="F41" s="54">
        <v>822</v>
      </c>
      <c r="G41" s="56">
        <v>1009</v>
      </c>
    </row>
    <row r="42" spans="1:7" ht="20.25">
      <c r="A42" s="51" t="s">
        <v>228</v>
      </c>
      <c r="B42" s="51" t="s">
        <v>35</v>
      </c>
      <c r="C42" s="52">
        <v>633</v>
      </c>
      <c r="D42" s="53">
        <v>8</v>
      </c>
      <c r="E42" s="54">
        <v>400</v>
      </c>
      <c r="F42" s="54">
        <v>6067</v>
      </c>
      <c r="G42" s="54">
        <v>5521</v>
      </c>
    </row>
    <row r="43" spans="1:7" s="11" customFormat="1" ht="20.25">
      <c r="A43" s="51" t="s">
        <v>229</v>
      </c>
      <c r="B43" s="51" t="s">
        <v>56</v>
      </c>
      <c r="C43" s="52">
        <v>633</v>
      </c>
      <c r="D43" s="53">
        <v>30</v>
      </c>
      <c r="E43" s="54">
        <v>2880</v>
      </c>
      <c r="F43" s="54">
        <v>19056</v>
      </c>
      <c r="G43" s="54">
        <v>22618</v>
      </c>
    </row>
    <row r="44" spans="1:7" ht="20.25">
      <c r="A44" s="57" t="s">
        <v>230</v>
      </c>
      <c r="B44" s="57" t="s">
        <v>37</v>
      </c>
      <c r="C44" s="58">
        <v>651</v>
      </c>
      <c r="D44" s="59">
        <v>9</v>
      </c>
      <c r="E44" s="60"/>
      <c r="F44" s="60">
        <v>670</v>
      </c>
      <c r="G44" s="60">
        <v>628</v>
      </c>
    </row>
    <row r="45" spans="1:7" ht="20.25">
      <c r="A45" s="51" t="s">
        <v>231</v>
      </c>
      <c r="B45" s="51" t="s">
        <v>47</v>
      </c>
      <c r="C45" s="50">
        <v>655</v>
      </c>
      <c r="D45" s="55">
        <v>12</v>
      </c>
      <c r="E45" s="56">
        <v>936</v>
      </c>
      <c r="F45" s="54">
        <v>935</v>
      </c>
      <c r="G45" s="56">
        <v>1126</v>
      </c>
    </row>
    <row r="46" spans="1:7" s="11" customFormat="1" ht="20.25">
      <c r="A46" s="51" t="s">
        <v>232</v>
      </c>
      <c r="B46" s="51" t="s">
        <v>35</v>
      </c>
      <c r="C46" s="52">
        <v>664</v>
      </c>
      <c r="D46" s="53">
        <v>8</v>
      </c>
      <c r="E46" s="54">
        <v>400</v>
      </c>
      <c r="F46" s="54">
        <v>2201</v>
      </c>
      <c r="G46" s="54">
        <v>2552</v>
      </c>
    </row>
    <row r="47" spans="1:7" s="11" customFormat="1" ht="20.25">
      <c r="A47" s="51" t="s">
        <v>233</v>
      </c>
      <c r="B47" s="51" t="s">
        <v>68</v>
      </c>
      <c r="C47" s="50">
        <v>664</v>
      </c>
      <c r="D47" s="55">
        <v>20</v>
      </c>
      <c r="E47" s="56">
        <v>900</v>
      </c>
      <c r="F47" s="54">
        <v>5852</v>
      </c>
      <c r="G47" s="56">
        <v>9433</v>
      </c>
    </row>
    <row r="48" spans="1:7" s="20" customFormat="1" ht="20.25">
      <c r="A48" s="57" t="s">
        <v>234</v>
      </c>
      <c r="B48" s="57" t="s">
        <v>62</v>
      </c>
      <c r="C48" s="58">
        <v>670</v>
      </c>
      <c r="D48" s="59">
        <v>10</v>
      </c>
      <c r="E48" s="60">
        <v>1200</v>
      </c>
      <c r="F48" s="60">
        <v>1631</v>
      </c>
      <c r="G48" s="60">
        <v>1747</v>
      </c>
    </row>
    <row r="50" spans="1:7" ht="20.25">
      <c r="A50" s="51"/>
      <c r="B50" s="51"/>
      <c r="C50" s="50"/>
      <c r="D50" s="55"/>
      <c r="E50" s="56"/>
      <c r="F50" s="54"/>
      <c r="G50" s="56"/>
    </row>
    <row r="51" spans="1:7" ht="20.25">
      <c r="A51" s="51" t="s">
        <v>235</v>
      </c>
      <c r="B51" s="49"/>
      <c r="C51" s="50"/>
      <c r="D51" s="55"/>
      <c r="E51" s="56"/>
      <c r="F51" s="54"/>
      <c r="G51" s="56"/>
    </row>
    <row r="52" spans="1:7" ht="20.25">
      <c r="A52" s="51" t="s">
        <v>236</v>
      </c>
      <c r="B52" s="49"/>
      <c r="C52" s="50"/>
      <c r="D52" s="55"/>
      <c r="E52" s="56"/>
      <c r="F52" s="54"/>
      <c r="G52" s="56"/>
    </row>
    <row r="53" spans="1:7" ht="20.25">
      <c r="A53" s="51" t="s">
        <v>237</v>
      </c>
      <c r="B53" s="51" t="s">
        <v>31</v>
      </c>
      <c r="C53" s="50">
        <v>696</v>
      </c>
      <c r="D53" s="55">
        <v>8</v>
      </c>
      <c r="E53" s="56">
        <v>140</v>
      </c>
      <c r="F53" s="54">
        <v>3153</v>
      </c>
      <c r="G53" s="56">
        <v>545</v>
      </c>
    </row>
    <row r="54" spans="1:7" s="11" customFormat="1" ht="20.25">
      <c r="A54" s="51" t="s">
        <v>238</v>
      </c>
      <c r="B54" s="51" t="s">
        <v>28</v>
      </c>
      <c r="C54" s="52">
        <v>706</v>
      </c>
      <c r="D54" s="53">
        <v>20</v>
      </c>
      <c r="E54" s="54">
        <v>750</v>
      </c>
      <c r="F54" s="54">
        <v>3062</v>
      </c>
      <c r="G54" s="54">
        <v>3105</v>
      </c>
    </row>
    <row r="55" spans="1:7" s="11" customFormat="1" ht="20.25">
      <c r="A55" s="51" t="s">
        <v>239</v>
      </c>
      <c r="B55" s="51" t="s">
        <v>51</v>
      </c>
      <c r="C55" s="50">
        <v>715</v>
      </c>
      <c r="D55" s="55">
        <v>15</v>
      </c>
      <c r="E55" s="56">
        <v>3394</v>
      </c>
      <c r="F55" s="54">
        <v>759</v>
      </c>
      <c r="G55" s="56">
        <v>713</v>
      </c>
    </row>
    <row r="56" spans="1:7" s="11" customFormat="1" ht="20.25">
      <c r="A56" s="51" t="s">
        <v>240</v>
      </c>
      <c r="B56" s="51" t="s">
        <v>58</v>
      </c>
      <c r="C56" s="52">
        <v>720</v>
      </c>
      <c r="D56" s="53">
        <v>30</v>
      </c>
      <c r="E56" s="54">
        <v>2448</v>
      </c>
      <c r="F56" s="54">
        <v>1081</v>
      </c>
      <c r="G56" s="54">
        <v>1013</v>
      </c>
    </row>
    <row r="57" spans="1:7" s="20" customFormat="1" ht="20.25">
      <c r="A57" s="57" t="s">
        <v>241</v>
      </c>
      <c r="B57" s="57" t="s">
        <v>61</v>
      </c>
      <c r="C57" s="58">
        <v>746</v>
      </c>
      <c r="D57" s="59">
        <v>20</v>
      </c>
      <c r="E57" s="60" t="s">
        <v>191</v>
      </c>
      <c r="F57" s="60">
        <v>3530</v>
      </c>
      <c r="G57" s="60">
        <v>3484</v>
      </c>
    </row>
    <row r="58" spans="1:7" s="11" customFormat="1" ht="20.25">
      <c r="A58" s="51" t="s">
        <v>242</v>
      </c>
      <c r="B58" s="51" t="s">
        <v>62</v>
      </c>
      <c r="C58" s="52">
        <v>754</v>
      </c>
      <c r="D58" s="53">
        <v>24</v>
      </c>
      <c r="E58" s="54">
        <v>2354</v>
      </c>
      <c r="F58" s="54">
        <v>5831</v>
      </c>
      <c r="G58" s="54">
        <v>5872</v>
      </c>
    </row>
    <row r="59" spans="1:7" s="11" customFormat="1" ht="20.25">
      <c r="A59" s="51" t="s">
        <v>243</v>
      </c>
      <c r="B59" s="51" t="s">
        <v>19</v>
      </c>
      <c r="C59" s="50">
        <v>768</v>
      </c>
      <c r="D59" s="55">
        <v>20</v>
      </c>
      <c r="E59" s="56">
        <v>2835</v>
      </c>
      <c r="F59" s="54">
        <v>5094</v>
      </c>
      <c r="G59" s="56">
        <v>6134</v>
      </c>
    </row>
    <row r="60" spans="1:7" s="11" customFormat="1" ht="20.25">
      <c r="A60" s="51" t="s">
        <v>244</v>
      </c>
      <c r="B60" s="51" t="s">
        <v>49</v>
      </c>
      <c r="C60" s="52">
        <v>789</v>
      </c>
      <c r="D60" s="53">
        <v>19</v>
      </c>
      <c r="E60" s="54">
        <v>255</v>
      </c>
      <c r="F60" s="54">
        <v>1240</v>
      </c>
      <c r="G60" s="54">
        <v>1413</v>
      </c>
    </row>
    <row r="61" spans="1:7" s="20" customFormat="1" ht="20.25">
      <c r="A61" s="57" t="s">
        <v>245</v>
      </c>
      <c r="B61" s="57" t="s">
        <v>162</v>
      </c>
      <c r="C61" s="58">
        <v>803</v>
      </c>
      <c r="D61" s="59">
        <v>36</v>
      </c>
      <c r="E61" s="60">
        <v>5500</v>
      </c>
      <c r="F61" s="60">
        <v>11899</v>
      </c>
      <c r="G61" s="60">
        <v>11299</v>
      </c>
    </row>
    <row r="62" spans="1:7" s="11" customFormat="1" ht="20.25">
      <c r="A62" s="51" t="s">
        <v>246</v>
      </c>
      <c r="B62" s="51" t="s">
        <v>61</v>
      </c>
      <c r="C62" s="52">
        <v>830</v>
      </c>
      <c r="D62" s="53">
        <v>20</v>
      </c>
      <c r="E62" s="54" t="s">
        <v>191</v>
      </c>
      <c r="F62" s="54">
        <v>5626</v>
      </c>
      <c r="G62" s="54">
        <v>5124</v>
      </c>
    </row>
    <row r="63" spans="1:7" s="11" customFormat="1" ht="20.25">
      <c r="A63" s="51" t="s">
        <v>247</v>
      </c>
      <c r="B63" s="51" t="s">
        <v>37</v>
      </c>
      <c r="C63" s="50">
        <v>840</v>
      </c>
      <c r="D63" s="55">
        <v>24</v>
      </c>
      <c r="E63" s="56" t="s">
        <v>191</v>
      </c>
      <c r="F63" s="54">
        <v>5076</v>
      </c>
      <c r="G63" s="56">
        <v>4482</v>
      </c>
    </row>
    <row r="64" spans="1:7" s="11" customFormat="1" ht="20.25">
      <c r="A64" s="51" t="s">
        <v>248</v>
      </c>
      <c r="B64" s="51" t="s">
        <v>17</v>
      </c>
      <c r="C64" s="52">
        <v>840</v>
      </c>
      <c r="D64" s="53">
        <v>26</v>
      </c>
      <c r="E64" s="54" t="s">
        <v>191</v>
      </c>
      <c r="F64" s="54">
        <v>12055</v>
      </c>
      <c r="G64" s="54">
        <v>9116</v>
      </c>
    </row>
    <row r="65" spans="1:7" s="20" customFormat="1" ht="20.25">
      <c r="A65" s="57" t="s">
        <v>249</v>
      </c>
      <c r="B65" s="57" t="s">
        <v>51</v>
      </c>
      <c r="C65" s="58">
        <v>893</v>
      </c>
      <c r="D65" s="59">
        <v>21</v>
      </c>
      <c r="E65" s="60">
        <v>1620</v>
      </c>
      <c r="F65" s="60">
        <v>6254</v>
      </c>
      <c r="G65" s="60">
        <v>5203</v>
      </c>
    </row>
    <row r="66" spans="1:7" ht="20.25">
      <c r="A66" s="51" t="s">
        <v>250</v>
      </c>
      <c r="B66" s="51" t="s">
        <v>17</v>
      </c>
      <c r="C66" s="50">
        <v>907</v>
      </c>
      <c r="D66" s="55">
        <v>40</v>
      </c>
      <c r="E66" s="56" t="s">
        <v>191</v>
      </c>
      <c r="F66" s="54">
        <v>11215</v>
      </c>
      <c r="G66" s="56">
        <v>11936</v>
      </c>
    </row>
    <row r="67" spans="1:7" s="11" customFormat="1" ht="20.25">
      <c r="A67" s="51" t="s">
        <v>251</v>
      </c>
      <c r="B67" s="51" t="s">
        <v>65</v>
      </c>
      <c r="C67" s="52">
        <v>916</v>
      </c>
      <c r="D67" s="53">
        <v>28</v>
      </c>
      <c r="E67" s="54">
        <v>2856</v>
      </c>
      <c r="F67" s="54">
        <v>8623</v>
      </c>
      <c r="G67" s="54">
        <v>2856</v>
      </c>
    </row>
    <row r="68" spans="1:7" s="11" customFormat="1" ht="20.25">
      <c r="A68" s="51" t="s">
        <v>252</v>
      </c>
      <c r="B68" s="51" t="s">
        <v>23</v>
      </c>
      <c r="C68" s="52">
        <v>930</v>
      </c>
      <c r="D68" s="53">
        <v>29</v>
      </c>
      <c r="E68" s="54">
        <v>1886</v>
      </c>
      <c r="F68" s="54">
        <v>5883</v>
      </c>
      <c r="G68" s="54">
        <v>6452</v>
      </c>
    </row>
    <row r="69" spans="1:7" s="20" customFormat="1" ht="20.25">
      <c r="A69" s="57" t="s">
        <v>253</v>
      </c>
      <c r="B69" s="57" t="s">
        <v>68</v>
      </c>
      <c r="C69" s="58">
        <v>966</v>
      </c>
      <c r="D69" s="59">
        <v>20</v>
      </c>
      <c r="E69" s="60">
        <v>540</v>
      </c>
      <c r="F69" s="60">
        <v>3273</v>
      </c>
      <c r="G69" s="60">
        <v>4586</v>
      </c>
    </row>
    <row r="70" spans="1:7" ht="20.25">
      <c r="A70" s="51" t="s">
        <v>254</v>
      </c>
      <c r="B70" s="51" t="s">
        <v>27</v>
      </c>
      <c r="C70" s="50">
        <v>972</v>
      </c>
      <c r="D70" s="55">
        <v>34</v>
      </c>
      <c r="E70" s="56">
        <v>4672</v>
      </c>
      <c r="F70" s="54">
        <v>8770</v>
      </c>
      <c r="G70" s="56">
        <v>7689</v>
      </c>
    </row>
    <row r="71" spans="1:7" s="11" customFormat="1" ht="20.25">
      <c r="A71" s="51" t="s">
        <v>255</v>
      </c>
      <c r="B71" s="51" t="s">
        <v>51</v>
      </c>
      <c r="C71" s="52">
        <v>977</v>
      </c>
      <c r="D71" s="53">
        <v>20</v>
      </c>
      <c r="E71" s="54">
        <v>3500</v>
      </c>
      <c r="F71" s="54">
        <v>2789</v>
      </c>
      <c r="G71" s="54">
        <v>3016</v>
      </c>
    </row>
    <row r="72" spans="1:7" s="11" customFormat="1" ht="20.25">
      <c r="A72" s="51" t="s">
        <v>256</v>
      </c>
      <c r="B72" s="51" t="s">
        <v>67</v>
      </c>
      <c r="C72" s="52">
        <v>985</v>
      </c>
      <c r="D72" s="53">
        <v>48</v>
      </c>
      <c r="E72" s="54">
        <v>7302</v>
      </c>
      <c r="F72" s="54">
        <v>68833</v>
      </c>
      <c r="G72" s="54">
        <v>80563</v>
      </c>
    </row>
    <row r="73" spans="1:7" s="20" customFormat="1" ht="20.25">
      <c r="A73" s="57" t="s">
        <v>257</v>
      </c>
      <c r="B73" s="57" t="s">
        <v>41</v>
      </c>
      <c r="C73" s="58">
        <v>1005</v>
      </c>
      <c r="D73" s="59">
        <v>46</v>
      </c>
      <c r="E73" s="60">
        <v>3500</v>
      </c>
      <c r="F73" s="60">
        <v>27510</v>
      </c>
      <c r="G73" s="60">
        <v>23520</v>
      </c>
    </row>
    <row r="74" spans="1:7" s="11" customFormat="1" ht="20.25">
      <c r="A74" s="51" t="s">
        <v>258</v>
      </c>
      <c r="B74" s="51" t="s">
        <v>47</v>
      </c>
      <c r="C74" s="52">
        <v>1015</v>
      </c>
      <c r="D74" s="53">
        <v>20</v>
      </c>
      <c r="E74" s="54">
        <v>2760</v>
      </c>
      <c r="F74" s="54">
        <v>5229</v>
      </c>
      <c r="G74" s="54">
        <v>4382</v>
      </c>
    </row>
    <row r="75" spans="1:7" s="11" customFormat="1" ht="20.25">
      <c r="A75" s="51" t="s">
        <v>259</v>
      </c>
      <c r="B75" s="51" t="s">
        <v>51</v>
      </c>
      <c r="C75" s="50">
        <v>1026</v>
      </c>
      <c r="D75" s="55">
        <v>28</v>
      </c>
      <c r="E75" s="56">
        <v>2700</v>
      </c>
      <c r="F75" s="54">
        <v>9042</v>
      </c>
      <c r="G75" s="56">
        <v>8591</v>
      </c>
    </row>
    <row r="76" spans="1:7" s="11" customFormat="1" ht="20.25">
      <c r="A76" s="51" t="s">
        <v>260</v>
      </c>
      <c r="B76" s="51" t="s">
        <v>62</v>
      </c>
      <c r="C76" s="52">
        <v>1034</v>
      </c>
      <c r="D76" s="53">
        <v>30</v>
      </c>
      <c r="E76" s="54">
        <v>1800</v>
      </c>
      <c r="F76" s="54">
        <v>3092</v>
      </c>
      <c r="G76" s="54">
        <v>2638</v>
      </c>
    </row>
    <row r="77" spans="1:7" s="20" customFormat="1" ht="20.25">
      <c r="A77" s="57" t="s">
        <v>261</v>
      </c>
      <c r="B77" s="57" t="s">
        <v>50</v>
      </c>
      <c r="C77" s="58">
        <v>1037</v>
      </c>
      <c r="D77" s="59">
        <v>40</v>
      </c>
      <c r="E77" s="60">
        <v>924</v>
      </c>
      <c r="F77" s="60">
        <v>2832</v>
      </c>
      <c r="G77" s="60">
        <v>2411</v>
      </c>
    </row>
    <row r="78" spans="1:7" ht="20.25">
      <c r="A78" s="51" t="s">
        <v>262</v>
      </c>
      <c r="B78" s="51" t="s">
        <v>51</v>
      </c>
      <c r="C78" s="50">
        <v>1038</v>
      </c>
      <c r="D78" s="55">
        <v>53</v>
      </c>
      <c r="E78" s="56">
        <v>4400</v>
      </c>
      <c r="F78" s="54">
        <v>14340</v>
      </c>
      <c r="G78" s="56">
        <v>13183</v>
      </c>
    </row>
    <row r="79" spans="1:7" s="11" customFormat="1" ht="20.25">
      <c r="A79" s="51" t="s">
        <v>263</v>
      </c>
      <c r="B79" s="51" t="s">
        <v>48</v>
      </c>
      <c r="C79" s="50">
        <v>1065</v>
      </c>
      <c r="D79" s="55">
        <v>30</v>
      </c>
      <c r="E79" s="56">
        <v>1970</v>
      </c>
      <c r="F79" s="54">
        <v>3958</v>
      </c>
      <c r="G79" s="56">
        <v>5508</v>
      </c>
    </row>
    <row r="80" spans="1:7" s="11" customFormat="1" ht="20.25">
      <c r="A80" s="51" t="s">
        <v>264</v>
      </c>
      <c r="B80" s="51" t="s">
        <v>56</v>
      </c>
      <c r="C80" s="52">
        <v>1073</v>
      </c>
      <c r="D80" s="53">
        <v>30</v>
      </c>
      <c r="E80" s="54">
        <v>4560</v>
      </c>
      <c r="F80" s="54">
        <v>7243</v>
      </c>
      <c r="G80" s="54">
        <v>6305</v>
      </c>
    </row>
    <row r="81" spans="1:7" s="20" customFormat="1" ht="20.25">
      <c r="A81" s="57" t="s">
        <v>265</v>
      </c>
      <c r="B81" s="57" t="s">
        <v>65</v>
      </c>
      <c r="C81" s="58">
        <v>1132</v>
      </c>
      <c r="D81" s="59">
        <v>48.5</v>
      </c>
      <c r="E81" s="60">
        <v>13320</v>
      </c>
      <c r="F81" s="60">
        <v>30609</v>
      </c>
      <c r="G81" s="60">
        <v>43318</v>
      </c>
    </row>
    <row r="82" spans="1:7" ht="20.25">
      <c r="A82" s="51" t="s">
        <v>266</v>
      </c>
      <c r="B82" s="51" t="s">
        <v>37</v>
      </c>
      <c r="C82" s="50">
        <v>1149</v>
      </c>
      <c r="D82" s="55">
        <v>20</v>
      </c>
      <c r="E82" s="56" t="s">
        <v>191</v>
      </c>
      <c r="F82" s="54">
        <v>4172</v>
      </c>
      <c r="G82" s="56">
        <v>2346</v>
      </c>
    </row>
    <row r="83" spans="1:7" s="11" customFormat="1" ht="20.25">
      <c r="A83" s="51" t="s">
        <v>267</v>
      </c>
      <c r="B83" s="51" t="s">
        <v>31</v>
      </c>
      <c r="C83" s="50">
        <v>1153</v>
      </c>
      <c r="D83" s="55">
        <v>30</v>
      </c>
      <c r="E83" s="56">
        <v>1800</v>
      </c>
      <c r="F83" s="54">
        <v>3728</v>
      </c>
      <c r="G83" s="56">
        <v>4172</v>
      </c>
    </row>
    <row r="84" spans="1:7" s="11" customFormat="1" ht="20.25">
      <c r="A84" s="51" t="s">
        <v>268</v>
      </c>
      <c r="B84" s="51" t="s">
        <v>159</v>
      </c>
      <c r="C84" s="52">
        <v>1158</v>
      </c>
      <c r="D84" s="53">
        <v>42.5</v>
      </c>
      <c r="E84" s="54">
        <v>3496</v>
      </c>
      <c r="F84" s="54">
        <v>17445</v>
      </c>
      <c r="G84" s="54">
        <v>17306</v>
      </c>
    </row>
    <row r="85" spans="1:7" s="20" customFormat="1" ht="20.25">
      <c r="A85" s="57" t="s">
        <v>269</v>
      </c>
      <c r="B85" s="57" t="s">
        <v>21</v>
      </c>
      <c r="C85" s="58">
        <v>1182</v>
      </c>
      <c r="D85" s="59">
        <v>15</v>
      </c>
      <c r="E85" s="60">
        <v>900</v>
      </c>
      <c r="F85" s="60">
        <v>1799</v>
      </c>
      <c r="G85" s="60">
        <v>2067</v>
      </c>
    </row>
    <row r="86" spans="1:7" s="11" customFormat="1" ht="20.25">
      <c r="A86" s="51" t="s">
        <v>270</v>
      </c>
      <c r="B86" s="51" t="s">
        <v>271</v>
      </c>
      <c r="C86" s="52">
        <v>1192</v>
      </c>
      <c r="D86" s="53"/>
      <c r="E86" s="54" t="s">
        <v>191</v>
      </c>
      <c r="F86" s="54">
        <v>10064</v>
      </c>
      <c r="G86" s="54" t="s">
        <v>191</v>
      </c>
    </row>
    <row r="87" spans="1:7" s="11" customFormat="1" ht="20.25">
      <c r="A87" s="51" t="s">
        <v>272</v>
      </c>
      <c r="B87" s="51" t="s">
        <v>61</v>
      </c>
      <c r="C87" s="50">
        <v>1252</v>
      </c>
      <c r="D87" s="55">
        <v>20</v>
      </c>
      <c r="E87" s="56" t="s">
        <v>191</v>
      </c>
      <c r="F87" s="54">
        <v>2159</v>
      </c>
      <c r="G87" s="56">
        <v>1792</v>
      </c>
    </row>
    <row r="88" spans="1:7" s="11" customFormat="1" ht="20.25">
      <c r="A88" s="51" t="s">
        <v>273</v>
      </c>
      <c r="B88" s="51" t="s">
        <v>64</v>
      </c>
      <c r="C88" s="52">
        <v>1255</v>
      </c>
      <c r="D88" s="53">
        <v>38</v>
      </c>
      <c r="E88" s="54">
        <v>3700</v>
      </c>
      <c r="F88" s="54">
        <v>10899</v>
      </c>
      <c r="G88" s="54">
        <v>14360</v>
      </c>
    </row>
    <row r="89" spans="1:7" s="20" customFormat="1" ht="20.25">
      <c r="A89" s="57" t="s">
        <v>274</v>
      </c>
      <c r="B89" s="57" t="s">
        <v>65</v>
      </c>
      <c r="C89" s="58">
        <v>1310</v>
      </c>
      <c r="D89" s="59">
        <v>34</v>
      </c>
      <c r="E89" s="60">
        <v>4800</v>
      </c>
      <c r="F89" s="60">
        <v>19170</v>
      </c>
      <c r="G89" s="60">
        <v>20933</v>
      </c>
    </row>
    <row r="90" spans="1:7" ht="20.25">
      <c r="A90" s="51" t="s">
        <v>275</v>
      </c>
      <c r="B90" s="51" t="s">
        <v>61</v>
      </c>
      <c r="C90" s="50">
        <v>1325</v>
      </c>
      <c r="D90" s="55">
        <v>31</v>
      </c>
      <c r="E90" s="56">
        <v>630</v>
      </c>
      <c r="F90" s="54">
        <v>5470</v>
      </c>
      <c r="G90" s="56">
        <v>5099</v>
      </c>
    </row>
    <row r="91" spans="1:7" s="11" customFormat="1" ht="20.25">
      <c r="A91" s="51" t="s">
        <v>276</v>
      </c>
      <c r="B91" s="51" t="s">
        <v>64</v>
      </c>
      <c r="C91" s="50">
        <v>1341</v>
      </c>
      <c r="D91" s="55">
        <v>38</v>
      </c>
      <c r="E91" s="56">
        <v>3736</v>
      </c>
      <c r="F91" s="54">
        <v>13930</v>
      </c>
      <c r="G91" s="56">
        <v>15487</v>
      </c>
    </row>
    <row r="92" spans="1:7" s="11" customFormat="1" ht="20.25">
      <c r="A92" s="51" t="s">
        <v>277</v>
      </c>
      <c r="B92" s="51" t="s">
        <v>68</v>
      </c>
      <c r="C92" s="52">
        <v>1347</v>
      </c>
      <c r="D92" s="53">
        <v>49</v>
      </c>
      <c r="E92" s="54">
        <v>3022</v>
      </c>
      <c r="F92" s="54">
        <v>1379</v>
      </c>
      <c r="G92" s="54">
        <v>1942</v>
      </c>
    </row>
    <row r="93" spans="1:7" s="20" customFormat="1" ht="20.25">
      <c r="A93" s="57" t="s">
        <v>278</v>
      </c>
      <c r="B93" s="57" t="s">
        <v>22</v>
      </c>
      <c r="C93" s="58">
        <v>1364</v>
      </c>
      <c r="D93" s="59">
        <v>24</v>
      </c>
      <c r="E93" s="60">
        <v>2552</v>
      </c>
      <c r="F93" s="60">
        <v>1855</v>
      </c>
      <c r="G93" s="60">
        <v>3741</v>
      </c>
    </row>
    <row r="94" spans="1:7" ht="20.25">
      <c r="A94" s="51" t="s">
        <v>279</v>
      </c>
      <c r="B94" s="51" t="s">
        <v>280</v>
      </c>
      <c r="C94" s="50">
        <v>1426</v>
      </c>
      <c r="D94" s="55">
        <v>20</v>
      </c>
      <c r="E94" s="56">
        <v>1720</v>
      </c>
      <c r="F94" s="54">
        <v>3538</v>
      </c>
      <c r="G94" s="56">
        <v>3365</v>
      </c>
    </row>
    <row r="95" spans="1:7" s="11" customFormat="1" ht="20.25">
      <c r="A95" s="51" t="s">
        <v>281</v>
      </c>
      <c r="B95" s="51" t="s">
        <v>64</v>
      </c>
      <c r="C95" s="50">
        <v>1461</v>
      </c>
      <c r="D95" s="55">
        <v>24</v>
      </c>
      <c r="E95" s="56">
        <v>1674</v>
      </c>
      <c r="F95" s="54">
        <v>9944</v>
      </c>
      <c r="G95" s="56">
        <v>16967</v>
      </c>
    </row>
    <row r="96" spans="1:7" s="11" customFormat="1" ht="20.25">
      <c r="A96" s="51" t="s">
        <v>282</v>
      </c>
      <c r="B96" s="51" t="s">
        <v>54</v>
      </c>
      <c r="C96" s="52">
        <v>1546</v>
      </c>
      <c r="D96" s="53">
        <v>39</v>
      </c>
      <c r="E96" s="54">
        <v>2257</v>
      </c>
      <c r="F96" s="54">
        <v>11268</v>
      </c>
      <c r="G96" s="54">
        <v>13541</v>
      </c>
    </row>
    <row r="97" spans="1:7" s="20" customFormat="1" ht="20.25">
      <c r="A97" s="57" t="s">
        <v>283</v>
      </c>
      <c r="B97" s="57" t="s">
        <v>20</v>
      </c>
      <c r="C97" s="58">
        <v>1551</v>
      </c>
      <c r="D97" s="59">
        <v>45</v>
      </c>
      <c r="E97" s="60" t="s">
        <v>191</v>
      </c>
      <c r="F97" s="60">
        <v>12796</v>
      </c>
      <c r="G97" s="60">
        <v>15863</v>
      </c>
    </row>
    <row r="98" spans="1:7" s="11" customFormat="1" ht="20.25">
      <c r="A98" s="51"/>
    </row>
    <row r="99" spans="1:7" s="11" customFormat="1" ht="20.25">
      <c r="A99" s="51"/>
    </row>
    <row r="100" spans="1:7" s="11" customFormat="1" ht="20.25">
      <c r="A100" s="51" t="s">
        <v>235</v>
      </c>
      <c r="B100" s="51"/>
    </row>
    <row r="101" spans="1:7" s="11" customFormat="1" ht="20.25">
      <c r="A101" s="51" t="s">
        <v>236</v>
      </c>
      <c r="B101" s="51"/>
    </row>
    <row r="102" spans="1:7" s="11" customFormat="1" ht="20.25">
      <c r="A102" s="51" t="s">
        <v>284</v>
      </c>
      <c r="B102" s="51" t="s">
        <v>68</v>
      </c>
      <c r="C102" s="52">
        <v>1664</v>
      </c>
      <c r="D102" s="53">
        <v>45</v>
      </c>
      <c r="E102" s="54">
        <v>4044</v>
      </c>
      <c r="F102" s="54">
        <v>9843</v>
      </c>
      <c r="G102" s="54">
        <v>20718</v>
      </c>
    </row>
    <row r="103" spans="1:7" s="11" customFormat="1" ht="20.25">
      <c r="A103" s="51" t="s">
        <v>285</v>
      </c>
      <c r="B103" s="51" t="s">
        <v>286</v>
      </c>
      <c r="C103" s="50">
        <v>1674</v>
      </c>
      <c r="D103" s="55">
        <v>26</v>
      </c>
      <c r="E103" s="56">
        <v>1200</v>
      </c>
      <c r="F103" s="54">
        <v>16680</v>
      </c>
      <c r="G103" s="56">
        <v>13721</v>
      </c>
    </row>
    <row r="104" spans="1:7" s="11" customFormat="1" ht="20.25">
      <c r="A104" s="51" t="s">
        <v>287</v>
      </c>
      <c r="B104" s="51" t="s">
        <v>116</v>
      </c>
      <c r="C104" s="52">
        <v>1680</v>
      </c>
      <c r="D104" s="53"/>
      <c r="E104" s="54" t="s">
        <v>191</v>
      </c>
      <c r="F104" s="54">
        <v>6309</v>
      </c>
      <c r="G104" s="54" t="s">
        <v>191</v>
      </c>
    </row>
    <row r="105" spans="1:7" s="11" customFormat="1" ht="20.25">
      <c r="A105" s="51" t="s">
        <v>288</v>
      </c>
      <c r="B105" s="51" t="s">
        <v>39</v>
      </c>
      <c r="C105" s="52">
        <v>1684</v>
      </c>
      <c r="D105" s="53">
        <v>43</v>
      </c>
      <c r="E105" s="54">
        <v>3150</v>
      </c>
      <c r="F105" s="54">
        <v>12292</v>
      </c>
      <c r="G105" s="54">
        <v>8581</v>
      </c>
    </row>
    <row r="106" spans="1:7" s="20" customFormat="1" ht="20.25">
      <c r="A106" s="57" t="s">
        <v>289</v>
      </c>
      <c r="B106" s="57" t="s">
        <v>36</v>
      </c>
      <c r="C106" s="58">
        <v>1693</v>
      </c>
      <c r="D106" s="59">
        <v>17.5</v>
      </c>
      <c r="E106" s="60">
        <v>1500</v>
      </c>
      <c r="F106" s="60">
        <v>2000</v>
      </c>
      <c r="G106" s="60">
        <v>2814</v>
      </c>
    </row>
    <row r="107" spans="1:7" s="11" customFormat="1" ht="20.25">
      <c r="A107" s="51" t="s">
        <v>290</v>
      </c>
      <c r="B107" s="51" t="s">
        <v>58</v>
      </c>
      <c r="C107" s="50">
        <v>1696</v>
      </c>
      <c r="D107" s="55">
        <v>30</v>
      </c>
      <c r="E107" s="56">
        <v>5200</v>
      </c>
      <c r="F107" s="54">
        <v>5264</v>
      </c>
      <c r="G107" s="56">
        <v>4877</v>
      </c>
    </row>
    <row r="108" spans="1:7" s="11" customFormat="1" ht="20.25">
      <c r="A108" s="51" t="s">
        <v>291</v>
      </c>
      <c r="B108" s="51" t="s">
        <v>50</v>
      </c>
      <c r="C108" s="52">
        <v>1726</v>
      </c>
      <c r="D108" s="53">
        <v>50</v>
      </c>
      <c r="E108" s="54">
        <v>5200</v>
      </c>
      <c r="F108" s="54">
        <v>23389</v>
      </c>
      <c r="G108" s="54">
        <v>24600</v>
      </c>
    </row>
    <row r="109" spans="1:7" s="11" customFormat="1" ht="20.25">
      <c r="A109" s="51" t="s">
        <v>292</v>
      </c>
      <c r="B109" s="51" t="s">
        <v>18</v>
      </c>
      <c r="C109" s="52">
        <v>1840</v>
      </c>
      <c r="D109" s="53">
        <v>45.5</v>
      </c>
      <c r="E109" s="54">
        <v>8000</v>
      </c>
      <c r="F109" s="54">
        <v>18203</v>
      </c>
      <c r="G109" s="54">
        <v>17225</v>
      </c>
    </row>
    <row r="110" spans="1:7" s="20" customFormat="1" ht="20.25">
      <c r="A110" s="57" t="s">
        <v>293</v>
      </c>
      <c r="B110" s="57" t="s">
        <v>48</v>
      </c>
      <c r="C110" s="58">
        <v>1872</v>
      </c>
      <c r="D110" s="59">
        <v>30</v>
      </c>
      <c r="E110" s="60">
        <v>2280</v>
      </c>
      <c r="F110" s="60">
        <v>17154</v>
      </c>
      <c r="G110" s="60">
        <v>17867</v>
      </c>
    </row>
    <row r="111" spans="1:7" ht="20.25">
      <c r="A111" s="51" t="s">
        <v>294</v>
      </c>
      <c r="B111" s="51" t="s">
        <v>56</v>
      </c>
      <c r="C111" s="50">
        <v>1910</v>
      </c>
      <c r="D111" s="55">
        <v>47</v>
      </c>
      <c r="E111" s="56">
        <v>4295</v>
      </c>
      <c r="F111" s="54">
        <v>26212</v>
      </c>
      <c r="G111" s="56">
        <v>23594</v>
      </c>
    </row>
    <row r="112" spans="1:7" s="11" customFormat="1" ht="20.25">
      <c r="A112" s="51" t="s">
        <v>295</v>
      </c>
      <c r="B112" s="51" t="s">
        <v>58</v>
      </c>
      <c r="C112" s="52">
        <v>1932</v>
      </c>
      <c r="D112" s="53">
        <v>20</v>
      </c>
      <c r="E112" s="54">
        <v>1400</v>
      </c>
      <c r="F112" s="54">
        <v>323</v>
      </c>
      <c r="G112" s="54">
        <v>332</v>
      </c>
    </row>
    <row r="113" spans="1:7" ht="20.25">
      <c r="A113" s="51" t="s">
        <v>296</v>
      </c>
      <c r="B113" s="51" t="s">
        <v>62</v>
      </c>
      <c r="C113" s="50">
        <v>1961</v>
      </c>
      <c r="D113" s="55">
        <v>26</v>
      </c>
      <c r="E113" s="56">
        <v>2540</v>
      </c>
      <c r="F113" s="54">
        <v>16362</v>
      </c>
      <c r="G113" s="56">
        <v>13755</v>
      </c>
    </row>
    <row r="114" spans="1:7" s="20" customFormat="1" ht="20.25">
      <c r="A114" s="57" t="s">
        <v>297</v>
      </c>
      <c r="B114" s="57" t="s">
        <v>27</v>
      </c>
      <c r="C114" s="58">
        <v>2021</v>
      </c>
      <c r="D114" s="59">
        <v>45</v>
      </c>
      <c r="E114" s="60">
        <v>6263</v>
      </c>
      <c r="F114" s="60">
        <v>13718</v>
      </c>
      <c r="G114" s="60">
        <v>11550</v>
      </c>
    </row>
    <row r="115" spans="1:7" ht="20.25">
      <c r="A115" s="51" t="s">
        <v>298</v>
      </c>
      <c r="B115" s="51" t="s">
        <v>61</v>
      </c>
      <c r="C115" s="52">
        <v>2025</v>
      </c>
      <c r="D115" s="53">
        <v>47</v>
      </c>
      <c r="E115" s="54">
        <v>4069</v>
      </c>
      <c r="F115" s="54">
        <v>11988</v>
      </c>
      <c r="G115" s="54">
        <v>11051</v>
      </c>
    </row>
    <row r="116" spans="1:7" ht="20.25">
      <c r="A116" s="51" t="s">
        <v>299</v>
      </c>
      <c r="B116" s="51" t="s">
        <v>65</v>
      </c>
      <c r="C116" s="52">
        <v>2038</v>
      </c>
      <c r="D116" s="53">
        <v>40.5</v>
      </c>
      <c r="E116" s="54">
        <v>3536</v>
      </c>
      <c r="F116" s="54">
        <v>19221</v>
      </c>
      <c r="G116" s="54">
        <v>20094</v>
      </c>
    </row>
    <row r="117" spans="1:7" ht="20.25">
      <c r="A117" s="51" t="s">
        <v>300</v>
      </c>
      <c r="B117" s="51" t="s">
        <v>39</v>
      </c>
      <c r="C117" s="50">
        <v>2040</v>
      </c>
      <c r="D117" s="55">
        <v>48</v>
      </c>
      <c r="E117" s="56">
        <v>10008</v>
      </c>
      <c r="F117" s="54">
        <v>32407</v>
      </c>
      <c r="G117" s="56">
        <v>45165</v>
      </c>
    </row>
    <row r="118" spans="1:7" s="20" customFormat="1" ht="20.25">
      <c r="A118" s="57" t="s">
        <v>301</v>
      </c>
      <c r="B118" s="57" t="s">
        <v>302</v>
      </c>
      <c r="C118" s="58">
        <v>2071</v>
      </c>
      <c r="D118" s="59">
        <v>30</v>
      </c>
      <c r="E118" s="60">
        <v>2720</v>
      </c>
      <c r="F118" s="60">
        <v>10216</v>
      </c>
      <c r="G118" s="60">
        <v>12657</v>
      </c>
    </row>
    <row r="119" spans="1:7" s="11" customFormat="1" ht="20.25">
      <c r="A119" s="51" t="s">
        <v>303</v>
      </c>
      <c r="B119" s="51" t="s">
        <v>37</v>
      </c>
      <c r="C119" s="50">
        <v>2097</v>
      </c>
      <c r="D119" s="55">
        <v>40</v>
      </c>
      <c r="E119" s="56" t="s">
        <v>191</v>
      </c>
      <c r="F119" s="54">
        <v>13577</v>
      </c>
      <c r="G119" s="56">
        <v>13338</v>
      </c>
    </row>
    <row r="120" spans="1:7" s="11" customFormat="1" ht="20.25">
      <c r="A120" s="51" t="s">
        <v>304</v>
      </c>
      <c r="B120" s="51" t="s">
        <v>48</v>
      </c>
      <c r="C120" s="52">
        <v>2097</v>
      </c>
      <c r="D120" s="53">
        <v>35</v>
      </c>
      <c r="E120" s="54">
        <v>3970</v>
      </c>
      <c r="F120" s="54">
        <v>29098</v>
      </c>
      <c r="G120" s="54">
        <v>27930</v>
      </c>
    </row>
    <row r="121" spans="1:7" s="11" customFormat="1" ht="20.25">
      <c r="A121" s="51" t="s">
        <v>305</v>
      </c>
      <c r="B121" s="51" t="s">
        <v>41</v>
      </c>
      <c r="C121" s="52">
        <v>2164</v>
      </c>
      <c r="D121" s="53">
        <v>46</v>
      </c>
      <c r="E121" s="54">
        <v>3359</v>
      </c>
      <c r="F121" s="54">
        <v>28626</v>
      </c>
      <c r="G121" s="54">
        <v>27153</v>
      </c>
    </row>
    <row r="122" spans="1:7" s="20" customFormat="1" ht="20.25">
      <c r="A122" s="57" t="s">
        <v>306</v>
      </c>
      <c r="B122" s="57" t="s">
        <v>22</v>
      </c>
      <c r="C122" s="58">
        <v>2198</v>
      </c>
      <c r="D122" s="59">
        <v>32</v>
      </c>
      <c r="E122" s="60">
        <v>5366</v>
      </c>
      <c r="F122" s="60">
        <v>8732</v>
      </c>
      <c r="G122" s="60">
        <v>12790</v>
      </c>
    </row>
    <row r="123" spans="1:7" s="11" customFormat="1" ht="20.25">
      <c r="A123" s="51" t="s">
        <v>307</v>
      </c>
      <c r="B123" s="51" t="s">
        <v>38</v>
      </c>
      <c r="C123" s="50">
        <v>2208</v>
      </c>
      <c r="D123" s="55">
        <v>10</v>
      </c>
      <c r="E123" s="56" t="s">
        <v>191</v>
      </c>
      <c r="F123" s="54">
        <v>1907</v>
      </c>
      <c r="G123" s="56">
        <v>1732</v>
      </c>
    </row>
    <row r="124" spans="1:7" s="11" customFormat="1" ht="20.25">
      <c r="A124" s="51" t="s">
        <v>308</v>
      </c>
      <c r="B124" s="51" t="s">
        <v>41</v>
      </c>
      <c r="C124" s="52">
        <v>2228</v>
      </c>
      <c r="D124" s="53">
        <v>46</v>
      </c>
      <c r="E124" s="54">
        <v>2762</v>
      </c>
      <c r="F124" s="54">
        <v>17021</v>
      </c>
      <c r="G124" s="54">
        <v>17502</v>
      </c>
    </row>
    <row r="125" spans="1:7" ht="20.25">
      <c r="A125" s="51" t="s">
        <v>309</v>
      </c>
      <c r="B125" s="51" t="s">
        <v>36</v>
      </c>
      <c r="C125" s="50">
        <v>2242</v>
      </c>
      <c r="D125" s="55">
        <v>40</v>
      </c>
      <c r="E125" s="56">
        <v>2485</v>
      </c>
      <c r="F125" s="54">
        <v>5331</v>
      </c>
      <c r="G125" s="56">
        <v>3184</v>
      </c>
    </row>
    <row r="126" spans="1:7" s="20" customFormat="1" ht="20.25">
      <c r="A126" s="57" t="s">
        <v>310</v>
      </c>
      <c r="B126" s="57" t="s">
        <v>58</v>
      </c>
      <c r="C126" s="58">
        <v>2326</v>
      </c>
      <c r="D126" s="59">
        <v>30</v>
      </c>
      <c r="E126" s="60">
        <v>3844</v>
      </c>
      <c r="F126" s="60">
        <v>4273</v>
      </c>
      <c r="G126" s="60">
        <v>5089</v>
      </c>
    </row>
    <row r="127" spans="1:7" s="11" customFormat="1" ht="20.25">
      <c r="A127" s="51" t="s">
        <v>311</v>
      </c>
      <c r="B127" s="51" t="s">
        <v>61</v>
      </c>
      <c r="C127" s="52">
        <v>2332</v>
      </c>
      <c r="D127" s="53">
        <v>31</v>
      </c>
      <c r="E127" s="54">
        <v>3110</v>
      </c>
      <c r="F127" s="54">
        <v>15966</v>
      </c>
      <c r="G127" s="54">
        <v>17406</v>
      </c>
    </row>
    <row r="128" spans="1:7" s="11" customFormat="1" ht="20.25">
      <c r="A128" s="51" t="s">
        <v>312</v>
      </c>
      <c r="B128" s="51" t="s">
        <v>64</v>
      </c>
      <c r="C128" s="52">
        <v>2396</v>
      </c>
      <c r="D128" s="53">
        <v>42</v>
      </c>
      <c r="E128" s="54">
        <v>2600</v>
      </c>
      <c r="F128" s="54">
        <v>18521</v>
      </c>
      <c r="G128" s="54">
        <v>21287</v>
      </c>
    </row>
    <row r="129" spans="1:7" ht="20.25">
      <c r="A129" s="51" t="s">
        <v>313</v>
      </c>
      <c r="B129" s="51" t="s">
        <v>35</v>
      </c>
      <c r="C129" s="50">
        <v>2414</v>
      </c>
      <c r="D129" s="55">
        <v>20</v>
      </c>
      <c r="E129" s="56">
        <v>1200</v>
      </c>
      <c r="F129" s="54">
        <v>10136</v>
      </c>
      <c r="G129" s="56">
        <v>10533</v>
      </c>
    </row>
    <row r="130" spans="1:7" s="20" customFormat="1" ht="20.25">
      <c r="A130" s="57" t="s">
        <v>314</v>
      </c>
      <c r="B130" s="57" t="s">
        <v>31</v>
      </c>
      <c r="C130" s="58">
        <v>2434</v>
      </c>
      <c r="D130" s="59">
        <v>26</v>
      </c>
      <c r="E130" s="60" t="s">
        <v>191</v>
      </c>
      <c r="F130" s="60">
        <v>7465</v>
      </c>
      <c r="G130" s="60">
        <v>4765</v>
      </c>
    </row>
    <row r="131" spans="1:7" ht="20.25">
      <c r="A131" s="51" t="s">
        <v>315</v>
      </c>
      <c r="B131" s="51" t="s">
        <v>67</v>
      </c>
      <c r="C131" s="52">
        <v>2458</v>
      </c>
      <c r="D131" s="53">
        <v>47</v>
      </c>
      <c r="E131" s="54">
        <v>3500</v>
      </c>
      <c r="F131" s="54">
        <v>79164</v>
      </c>
      <c r="G131" s="54">
        <v>92011</v>
      </c>
    </row>
    <row r="132" spans="1:7" s="11" customFormat="1" ht="20.25">
      <c r="A132" s="51" t="s">
        <v>316</v>
      </c>
      <c r="B132" s="51" t="s">
        <v>21</v>
      </c>
      <c r="C132" s="52">
        <v>2461</v>
      </c>
      <c r="D132" s="53">
        <v>40</v>
      </c>
      <c r="E132" s="54">
        <v>5000</v>
      </c>
      <c r="F132" s="54">
        <v>13982</v>
      </c>
      <c r="G132" s="54">
        <v>12346</v>
      </c>
    </row>
    <row r="133" spans="1:7" s="11" customFormat="1" ht="20.25">
      <c r="A133" s="51" t="s">
        <v>317</v>
      </c>
      <c r="B133" s="51" t="s">
        <v>37</v>
      </c>
      <c r="C133" s="52">
        <v>2463</v>
      </c>
      <c r="D133" s="53">
        <v>45</v>
      </c>
      <c r="E133" s="54" t="s">
        <v>191</v>
      </c>
      <c r="F133" s="54">
        <v>30453</v>
      </c>
      <c r="G133" s="54">
        <v>24908</v>
      </c>
    </row>
    <row r="134" spans="1:7" s="20" customFormat="1" ht="20.25">
      <c r="A134" s="57" t="s">
        <v>318</v>
      </c>
      <c r="B134" s="57" t="s">
        <v>30</v>
      </c>
      <c r="C134" s="58">
        <v>2486</v>
      </c>
      <c r="D134" s="59">
        <v>48</v>
      </c>
      <c r="E134" s="60">
        <v>5000</v>
      </c>
      <c r="F134" s="60">
        <v>11501</v>
      </c>
      <c r="G134" s="60">
        <v>11554</v>
      </c>
    </row>
    <row r="135" spans="1:7" ht="20.25">
      <c r="A135" s="51" t="s">
        <v>319</v>
      </c>
      <c r="B135" s="51" t="s">
        <v>64</v>
      </c>
      <c r="C135" s="52">
        <v>2555</v>
      </c>
      <c r="D135" s="53">
        <v>44</v>
      </c>
      <c r="E135" s="54">
        <v>3442</v>
      </c>
      <c r="F135" s="54">
        <v>24307</v>
      </c>
      <c r="G135" s="54">
        <v>35550</v>
      </c>
    </row>
    <row r="136" spans="1:7" s="11" customFormat="1" ht="20.25">
      <c r="A136" s="51" t="s">
        <v>320</v>
      </c>
      <c r="B136" s="51" t="s">
        <v>42</v>
      </c>
      <c r="C136" s="52">
        <v>2601</v>
      </c>
      <c r="D136" s="53">
        <v>36</v>
      </c>
      <c r="E136" s="54">
        <v>5000</v>
      </c>
      <c r="F136" s="54">
        <v>54959</v>
      </c>
      <c r="G136" s="54">
        <v>76064</v>
      </c>
    </row>
    <row r="137" spans="1:7" ht="20.25">
      <c r="A137" s="51" t="s">
        <v>321</v>
      </c>
      <c r="B137" s="51" t="s">
        <v>19</v>
      </c>
      <c r="C137" s="50">
        <v>2663</v>
      </c>
      <c r="D137" s="55">
        <v>41</v>
      </c>
      <c r="E137" s="56">
        <v>4300</v>
      </c>
      <c r="F137" s="54">
        <v>19480</v>
      </c>
      <c r="G137" s="56">
        <v>22233</v>
      </c>
    </row>
    <row r="138" spans="1:7" s="20" customFormat="1" ht="20.25">
      <c r="A138" s="57" t="s">
        <v>322</v>
      </c>
      <c r="B138" s="57" t="s">
        <v>51</v>
      </c>
      <c r="C138" s="58">
        <v>2683</v>
      </c>
      <c r="D138" s="59">
        <v>48</v>
      </c>
      <c r="E138" s="60">
        <v>4000</v>
      </c>
      <c r="F138" s="60">
        <v>11554</v>
      </c>
      <c r="G138" s="60">
        <v>10411</v>
      </c>
    </row>
    <row r="139" spans="1:7" s="11" customFormat="1" ht="20.25">
      <c r="A139" s="51" t="s">
        <v>323</v>
      </c>
      <c r="B139" s="51" t="s">
        <v>35</v>
      </c>
      <c r="C139" s="52">
        <v>2926</v>
      </c>
      <c r="D139" s="53">
        <v>20</v>
      </c>
      <c r="E139" s="54">
        <v>2500</v>
      </c>
      <c r="F139" s="54">
        <v>21533</v>
      </c>
      <c r="G139" s="54">
        <v>21047</v>
      </c>
    </row>
    <row r="140" spans="1:7" s="11" customFormat="1" ht="20.25">
      <c r="A140" s="51" t="s">
        <v>324</v>
      </c>
      <c r="B140" s="51" t="s">
        <v>61</v>
      </c>
      <c r="C140" s="52">
        <v>2932</v>
      </c>
      <c r="D140" s="53">
        <v>45</v>
      </c>
      <c r="E140" s="54">
        <v>4680</v>
      </c>
      <c r="F140" s="54">
        <v>27601</v>
      </c>
      <c r="G140" s="54">
        <v>28072</v>
      </c>
    </row>
    <row r="141" spans="1:7" s="11" customFormat="1" ht="20.25">
      <c r="A141" s="51" t="s">
        <v>325</v>
      </c>
      <c r="B141" s="51" t="s">
        <v>48</v>
      </c>
      <c r="C141" s="50">
        <v>3056</v>
      </c>
      <c r="D141" s="55">
        <v>35</v>
      </c>
      <c r="E141" s="56">
        <v>3580</v>
      </c>
      <c r="F141" s="54">
        <v>21626</v>
      </c>
      <c r="G141" s="56">
        <v>19895</v>
      </c>
    </row>
    <row r="142" spans="1:7" s="20" customFormat="1" ht="20.25">
      <c r="A142" s="57" t="s">
        <v>326</v>
      </c>
      <c r="B142" s="57" t="s">
        <v>62</v>
      </c>
      <c r="C142" s="58">
        <v>3059</v>
      </c>
      <c r="D142" s="59">
        <v>55</v>
      </c>
      <c r="E142" s="60">
        <v>9150</v>
      </c>
      <c r="F142" s="60">
        <v>57326</v>
      </c>
      <c r="G142" s="60">
        <v>67632</v>
      </c>
    </row>
    <row r="143" spans="1:7" ht="20.25">
      <c r="A143" s="51" t="s">
        <v>327</v>
      </c>
      <c r="B143" s="51" t="s">
        <v>31</v>
      </c>
      <c r="C143" s="50">
        <v>3234</v>
      </c>
      <c r="D143" s="55">
        <v>36</v>
      </c>
      <c r="E143" s="56">
        <v>4286</v>
      </c>
      <c r="F143" s="54">
        <v>4695</v>
      </c>
      <c r="G143" s="56">
        <v>5376</v>
      </c>
    </row>
    <row r="144" spans="1:7" s="11" customFormat="1" ht="20.25">
      <c r="A144" s="51" t="s">
        <v>328</v>
      </c>
      <c r="B144" s="51" t="s">
        <v>62</v>
      </c>
      <c r="C144" s="52">
        <v>3321</v>
      </c>
      <c r="D144" s="53">
        <v>40</v>
      </c>
      <c r="E144" s="54">
        <v>3670</v>
      </c>
      <c r="F144" s="54">
        <v>17926</v>
      </c>
      <c r="G144" s="54">
        <v>18130</v>
      </c>
    </row>
    <row r="145" spans="1:7" s="11" customFormat="1" ht="20.25">
      <c r="A145" s="51" t="s">
        <v>329</v>
      </c>
      <c r="B145" s="51" t="s">
        <v>52</v>
      </c>
      <c r="C145" s="52">
        <v>3437</v>
      </c>
      <c r="D145" s="53">
        <v>20</v>
      </c>
      <c r="E145" s="54">
        <v>1315</v>
      </c>
      <c r="F145" s="54">
        <v>3510</v>
      </c>
      <c r="G145" s="54">
        <v>3317</v>
      </c>
    </row>
    <row r="146" spans="1:7" s="20" customFormat="1" ht="20.25">
      <c r="A146" s="57" t="s">
        <v>330</v>
      </c>
      <c r="B146" s="57" t="s">
        <v>49</v>
      </c>
      <c r="C146" s="58">
        <v>3465</v>
      </c>
      <c r="D146" s="59">
        <v>19</v>
      </c>
      <c r="E146" s="60">
        <v>384</v>
      </c>
      <c r="F146" s="60">
        <v>5723</v>
      </c>
      <c r="G146" s="60">
        <v>5715</v>
      </c>
    </row>
    <row r="147" spans="1:7" ht="20.25">
      <c r="A147" s="49"/>
    </row>
    <row r="148" spans="1:7" s="11" customFormat="1" ht="20.25">
      <c r="A148" s="51"/>
    </row>
    <row r="149" spans="1:7" s="11" customFormat="1" ht="20.25">
      <c r="A149" s="51" t="s">
        <v>331</v>
      </c>
      <c r="B149" s="51"/>
    </row>
    <row r="150" spans="1:7" s="11" customFormat="1" ht="20.25">
      <c r="A150" s="51" t="s">
        <v>236</v>
      </c>
      <c r="B150" s="51"/>
    </row>
    <row r="151" spans="1:7" s="11" customFormat="1" ht="20.25">
      <c r="A151" s="51" t="s">
        <v>332</v>
      </c>
      <c r="B151" s="51" t="s">
        <v>64</v>
      </c>
      <c r="C151" s="50">
        <v>3482</v>
      </c>
      <c r="D151" s="55">
        <v>38</v>
      </c>
      <c r="E151" s="56">
        <v>5095</v>
      </c>
      <c r="F151" s="54">
        <v>12980</v>
      </c>
      <c r="G151" s="56">
        <v>19951</v>
      </c>
    </row>
    <row r="152" spans="1:7" s="11" customFormat="1" ht="20.25">
      <c r="A152" s="51" t="s">
        <v>333</v>
      </c>
      <c r="B152" s="51" t="s">
        <v>334</v>
      </c>
      <c r="C152" s="52">
        <v>3677</v>
      </c>
      <c r="D152" s="53">
        <v>37</v>
      </c>
      <c r="E152" s="54">
        <v>3755</v>
      </c>
      <c r="F152" s="54">
        <v>20836</v>
      </c>
      <c r="G152" s="54">
        <v>9331</v>
      </c>
    </row>
    <row r="153" spans="1:7" s="11" customFormat="1" ht="20.25">
      <c r="A153" s="51" t="s">
        <v>335</v>
      </c>
      <c r="B153" s="51" t="s">
        <v>27</v>
      </c>
      <c r="C153" s="50">
        <v>3699</v>
      </c>
      <c r="D153" s="55">
        <v>41</v>
      </c>
      <c r="E153" s="56">
        <v>4645</v>
      </c>
      <c r="F153" s="54">
        <v>15034</v>
      </c>
      <c r="G153" s="56">
        <v>13167</v>
      </c>
    </row>
    <row r="154" spans="1:7" s="11" customFormat="1" ht="20.25">
      <c r="A154" s="51" t="s">
        <v>336</v>
      </c>
      <c r="B154" s="51" t="s">
        <v>51</v>
      </c>
      <c r="C154" s="52">
        <v>3849</v>
      </c>
      <c r="D154" s="53">
        <v>48</v>
      </c>
      <c r="E154" s="54">
        <v>8120</v>
      </c>
      <c r="F154" s="54">
        <v>20496</v>
      </c>
      <c r="G154" s="54">
        <v>15040</v>
      </c>
    </row>
    <row r="155" spans="1:7" s="20" customFormat="1" ht="20.25">
      <c r="A155" s="57" t="s">
        <v>337</v>
      </c>
      <c r="B155" s="57" t="s">
        <v>60</v>
      </c>
      <c r="C155" s="58">
        <v>3882</v>
      </c>
      <c r="D155" s="59">
        <v>32</v>
      </c>
      <c r="E155" s="60">
        <v>8663</v>
      </c>
      <c r="F155" s="60">
        <v>20274</v>
      </c>
      <c r="G155" s="60">
        <v>20586</v>
      </c>
    </row>
    <row r="156" spans="1:7" s="11" customFormat="1" ht="20.25">
      <c r="A156" s="51" t="s">
        <v>338</v>
      </c>
      <c r="B156" s="51" t="s">
        <v>48</v>
      </c>
      <c r="C156" s="52">
        <v>4079</v>
      </c>
      <c r="D156" s="53">
        <v>35</v>
      </c>
      <c r="E156" s="54">
        <v>3940</v>
      </c>
      <c r="F156" s="54">
        <v>20554</v>
      </c>
      <c r="G156" s="54">
        <v>17611</v>
      </c>
    </row>
    <row r="157" spans="1:7" s="11" customFormat="1" ht="20.25">
      <c r="A157" s="51" t="s">
        <v>339</v>
      </c>
      <c r="B157" s="51" t="s">
        <v>64</v>
      </c>
      <c r="C157" s="50">
        <v>4200</v>
      </c>
      <c r="D157" s="55">
        <v>50</v>
      </c>
      <c r="E157" s="56">
        <v>10540</v>
      </c>
      <c r="F157" s="54">
        <v>37378</v>
      </c>
      <c r="G157" s="56">
        <v>44502</v>
      </c>
    </row>
    <row r="158" spans="1:7" s="11" customFormat="1" ht="20.25">
      <c r="A158" s="51" t="s">
        <v>340</v>
      </c>
      <c r="B158" s="51" t="s">
        <v>341</v>
      </c>
      <c r="C158" s="52">
        <v>4400</v>
      </c>
      <c r="D158" s="53">
        <v>40.5</v>
      </c>
      <c r="E158" s="54">
        <v>7069</v>
      </c>
      <c r="F158" s="54">
        <v>25678</v>
      </c>
      <c r="G158" s="54">
        <v>20338</v>
      </c>
    </row>
    <row r="159" spans="1:7" s="20" customFormat="1" ht="20.25">
      <c r="A159" s="57" t="s">
        <v>342</v>
      </c>
      <c r="B159" s="57" t="s">
        <v>61</v>
      </c>
      <c r="C159" s="58">
        <v>4637</v>
      </c>
      <c r="D159" s="59">
        <v>48</v>
      </c>
      <c r="E159" s="60">
        <v>10368</v>
      </c>
      <c r="F159" s="60">
        <v>33168</v>
      </c>
      <c r="G159" s="60">
        <v>34457</v>
      </c>
    </row>
    <row r="160" spans="1:7" s="11" customFormat="1" ht="20.25">
      <c r="A160" s="51" t="s">
        <v>343</v>
      </c>
      <c r="B160" s="51" t="s">
        <v>67</v>
      </c>
      <c r="C160" s="52">
        <v>4910</v>
      </c>
      <c r="D160" s="53">
        <v>48</v>
      </c>
      <c r="E160" s="54">
        <v>7950</v>
      </c>
      <c r="F160" s="54">
        <v>59497</v>
      </c>
      <c r="G160" s="54">
        <v>69544</v>
      </c>
    </row>
    <row r="161" spans="1:7" s="11" customFormat="1" ht="20.25">
      <c r="A161" s="51" t="s">
        <v>344</v>
      </c>
      <c r="B161" s="51" t="s">
        <v>33</v>
      </c>
      <c r="C161" s="52">
        <v>5197</v>
      </c>
      <c r="D161" s="53">
        <v>58</v>
      </c>
      <c r="E161" s="54" t="s">
        <v>191</v>
      </c>
      <c r="F161" s="54">
        <v>37466</v>
      </c>
      <c r="G161" s="54">
        <v>45021</v>
      </c>
    </row>
    <row r="162" spans="1:7" s="11" customFormat="1" ht="20.25">
      <c r="A162" s="51" t="s">
        <v>345</v>
      </c>
      <c r="B162" s="51" t="s">
        <v>48</v>
      </c>
      <c r="C162" s="52">
        <v>5253</v>
      </c>
      <c r="D162" s="53">
        <v>52</v>
      </c>
      <c r="E162" s="54">
        <v>39400</v>
      </c>
      <c r="F162" s="54">
        <v>57579</v>
      </c>
      <c r="G162" s="54">
        <v>59993</v>
      </c>
    </row>
    <row r="163" spans="1:7" s="20" customFormat="1" ht="20.25">
      <c r="A163" s="57" t="s">
        <v>346</v>
      </c>
      <c r="B163" s="57" t="s">
        <v>62</v>
      </c>
      <c r="C163" s="58">
        <v>5478</v>
      </c>
      <c r="D163" s="59">
        <v>54</v>
      </c>
      <c r="E163" s="60">
        <v>5184</v>
      </c>
      <c r="F163" s="60">
        <v>27617</v>
      </c>
      <c r="G163" s="60">
        <v>26567</v>
      </c>
    </row>
    <row r="164" spans="1:7" s="11" customFormat="1" ht="20.25">
      <c r="A164" s="51" t="s">
        <v>347</v>
      </c>
      <c r="B164" s="51" t="s">
        <v>61</v>
      </c>
      <c r="C164" s="52">
        <v>5482</v>
      </c>
      <c r="D164" s="53">
        <v>45</v>
      </c>
      <c r="E164" s="54">
        <v>6050</v>
      </c>
      <c r="F164" s="54">
        <v>40765</v>
      </c>
      <c r="G164" s="54">
        <v>38254</v>
      </c>
    </row>
    <row r="165" spans="1:7" s="11" customFormat="1" ht="20.25">
      <c r="A165" s="51" t="s">
        <v>348</v>
      </c>
      <c r="B165" s="51" t="s">
        <v>52</v>
      </c>
      <c r="C165" s="50">
        <v>5502</v>
      </c>
      <c r="D165" s="55">
        <v>49</v>
      </c>
      <c r="E165" s="56">
        <v>7700</v>
      </c>
      <c r="F165" s="54">
        <v>15863</v>
      </c>
      <c r="G165" s="56">
        <v>15095</v>
      </c>
    </row>
    <row r="166" spans="1:7" s="11" customFormat="1" ht="20.25">
      <c r="A166" s="51" t="s">
        <v>349</v>
      </c>
      <c r="B166" s="51" t="s">
        <v>36</v>
      </c>
      <c r="C166" s="52">
        <v>5873</v>
      </c>
      <c r="D166" s="53">
        <v>40</v>
      </c>
      <c r="E166" s="54">
        <v>5076</v>
      </c>
      <c r="F166" s="54">
        <v>43926</v>
      </c>
      <c r="G166" s="54">
        <v>24779</v>
      </c>
    </row>
    <row r="167" spans="1:7" s="20" customFormat="1" ht="20.25">
      <c r="A167" s="57" t="s">
        <v>350</v>
      </c>
      <c r="B167" s="57" t="s">
        <v>64</v>
      </c>
      <c r="C167" s="58">
        <v>5987</v>
      </c>
      <c r="D167" s="59">
        <v>46</v>
      </c>
      <c r="E167" s="60">
        <v>7108</v>
      </c>
      <c r="F167" s="60">
        <v>31665</v>
      </c>
      <c r="G167" s="60">
        <v>36077</v>
      </c>
    </row>
    <row r="168" spans="1:7" s="11" customFormat="1" ht="20.25">
      <c r="A168" s="51" t="s">
        <v>351</v>
      </c>
      <c r="B168" s="51" t="s">
        <v>64</v>
      </c>
      <c r="C168" s="52">
        <v>6027</v>
      </c>
      <c r="D168" s="53">
        <v>50</v>
      </c>
      <c r="E168" s="54">
        <v>6720</v>
      </c>
      <c r="F168" s="54">
        <v>46980</v>
      </c>
      <c r="G168" s="54">
        <v>65336</v>
      </c>
    </row>
    <row r="169" spans="1:7" s="11" customFormat="1" ht="20.25">
      <c r="A169" s="51" t="s">
        <v>352</v>
      </c>
      <c r="B169" s="51" t="s">
        <v>58</v>
      </c>
      <c r="C169" s="50">
        <v>6415</v>
      </c>
      <c r="D169" s="55">
        <v>44</v>
      </c>
      <c r="E169" s="56">
        <v>5320</v>
      </c>
      <c r="F169" s="54">
        <v>25974</v>
      </c>
      <c r="G169" s="56">
        <v>23350</v>
      </c>
    </row>
    <row r="170" spans="1:7" s="11" customFormat="1" ht="20.25">
      <c r="A170" s="51" t="s">
        <v>353</v>
      </c>
      <c r="B170" s="51" t="s">
        <v>66</v>
      </c>
      <c r="C170" s="52">
        <v>6579</v>
      </c>
      <c r="D170" s="53">
        <v>58</v>
      </c>
      <c r="E170" s="54">
        <v>7200</v>
      </c>
      <c r="F170" s="54">
        <v>67057</v>
      </c>
      <c r="G170" s="54">
        <v>68843</v>
      </c>
    </row>
    <row r="171" spans="1:7" s="20" customFormat="1" ht="20.25">
      <c r="A171" s="57" t="s">
        <v>354</v>
      </c>
      <c r="B171" s="57" t="s">
        <v>159</v>
      </c>
      <c r="C171" s="58">
        <v>6603</v>
      </c>
      <c r="D171" s="59">
        <v>56</v>
      </c>
      <c r="E171" s="60">
        <v>10404</v>
      </c>
      <c r="F171" s="60">
        <v>62893</v>
      </c>
      <c r="G171" s="60">
        <v>66901</v>
      </c>
    </row>
    <row r="172" spans="1:7" ht="20.25">
      <c r="A172" s="51" t="s">
        <v>355</v>
      </c>
      <c r="B172" s="51" t="s">
        <v>39</v>
      </c>
      <c r="C172" s="50">
        <v>6674</v>
      </c>
      <c r="D172" s="55">
        <v>36</v>
      </c>
      <c r="E172" s="56">
        <v>3600</v>
      </c>
      <c r="F172" s="54">
        <v>7005</v>
      </c>
      <c r="G172" s="56">
        <v>5828</v>
      </c>
    </row>
    <row r="173" spans="1:7" s="11" customFormat="1" ht="20.25">
      <c r="A173" s="51" t="s">
        <v>356</v>
      </c>
      <c r="B173" s="51" t="s">
        <v>67</v>
      </c>
      <c r="C173" s="52">
        <v>6676</v>
      </c>
      <c r="D173" s="53">
        <v>52</v>
      </c>
      <c r="E173" s="54">
        <v>8820</v>
      </c>
      <c r="F173" s="54">
        <v>61477</v>
      </c>
      <c r="G173" s="54">
        <v>70816</v>
      </c>
    </row>
    <row r="174" spans="1:7" s="11" customFormat="1" ht="20.25">
      <c r="A174" s="51" t="s">
        <v>357</v>
      </c>
      <c r="B174" s="51" t="s">
        <v>65</v>
      </c>
      <c r="C174" s="52">
        <v>6682</v>
      </c>
      <c r="D174" s="53">
        <v>48.5</v>
      </c>
      <c r="E174" s="54">
        <v>10513</v>
      </c>
      <c r="F174" s="54">
        <v>108653</v>
      </c>
      <c r="G174" s="54">
        <v>115266</v>
      </c>
    </row>
    <row r="175" spans="1:7" s="20" customFormat="1" ht="20.25">
      <c r="A175" s="57" t="s">
        <v>358</v>
      </c>
      <c r="B175" s="57" t="s">
        <v>65</v>
      </c>
      <c r="C175" s="58">
        <v>6812</v>
      </c>
      <c r="D175" s="59">
        <v>51.5</v>
      </c>
      <c r="E175" s="60">
        <v>16045</v>
      </c>
      <c r="F175" s="60">
        <v>175217</v>
      </c>
      <c r="G175" s="60">
        <v>186963</v>
      </c>
    </row>
    <row r="176" spans="1:7" s="11" customFormat="1" ht="20.25">
      <c r="A176" s="51" t="s">
        <v>359</v>
      </c>
      <c r="B176" s="51" t="s">
        <v>58</v>
      </c>
      <c r="C176" s="52">
        <v>6956</v>
      </c>
      <c r="D176" s="53">
        <v>54</v>
      </c>
      <c r="E176" s="54">
        <v>8080</v>
      </c>
      <c r="F176" s="54">
        <v>39867</v>
      </c>
      <c r="G176" s="54">
        <v>46345</v>
      </c>
    </row>
    <row r="177" spans="1:7" s="11" customFormat="1" ht="20.25">
      <c r="A177" s="51" t="s">
        <v>360</v>
      </c>
      <c r="B177" s="51" t="s">
        <v>61</v>
      </c>
      <c r="C177" s="50">
        <v>7006</v>
      </c>
      <c r="D177" s="55">
        <v>45</v>
      </c>
      <c r="E177" s="56">
        <v>6431</v>
      </c>
      <c r="F177" s="54">
        <v>59746</v>
      </c>
      <c r="G177" s="56">
        <v>59719</v>
      </c>
    </row>
    <row r="178" spans="1:7" ht="20.25">
      <c r="A178" s="51" t="s">
        <v>361</v>
      </c>
      <c r="B178" s="51" t="s">
        <v>65</v>
      </c>
      <c r="C178" s="50">
        <v>7113</v>
      </c>
      <c r="D178" s="55">
        <v>48.5</v>
      </c>
      <c r="E178" s="56">
        <v>10184</v>
      </c>
      <c r="F178" s="54">
        <v>172057</v>
      </c>
      <c r="G178" s="56">
        <v>162670</v>
      </c>
    </row>
    <row r="179" spans="1:7" s="20" customFormat="1" ht="20.25">
      <c r="A179" s="57" t="s">
        <v>362</v>
      </c>
      <c r="B179" s="57" t="s">
        <v>29</v>
      </c>
      <c r="C179" s="58">
        <v>7303</v>
      </c>
      <c r="D179" s="59">
        <v>47</v>
      </c>
      <c r="E179" s="60">
        <v>11000</v>
      </c>
      <c r="F179" s="60">
        <v>43919</v>
      </c>
      <c r="G179" s="60">
        <v>40987</v>
      </c>
    </row>
    <row r="180" spans="1:7" s="11" customFormat="1" ht="20.25">
      <c r="A180" s="51" t="s">
        <v>363</v>
      </c>
      <c r="B180" s="51" t="s">
        <v>61</v>
      </c>
      <c r="C180" s="52">
        <v>7372</v>
      </c>
      <c r="D180" s="53">
        <v>53</v>
      </c>
      <c r="E180" s="54">
        <v>17487</v>
      </c>
      <c r="F180" s="54">
        <v>80123</v>
      </c>
      <c r="G180" s="54">
        <v>79045</v>
      </c>
    </row>
    <row r="181" spans="1:7" s="11" customFormat="1" ht="20.25">
      <c r="A181" s="51" t="s">
        <v>364</v>
      </c>
      <c r="B181" s="51" t="s">
        <v>365</v>
      </c>
      <c r="C181" s="50">
        <v>7579</v>
      </c>
      <c r="D181" s="55">
        <v>49</v>
      </c>
      <c r="E181" s="56">
        <v>7000</v>
      </c>
      <c r="F181" s="54">
        <v>79504</v>
      </c>
      <c r="G181" s="56">
        <v>69203</v>
      </c>
    </row>
    <row r="182" spans="1:7" ht="20.25">
      <c r="A182" s="51" t="s">
        <v>366</v>
      </c>
      <c r="B182" s="51" t="s">
        <v>367</v>
      </c>
      <c r="C182" s="50">
        <v>7607</v>
      </c>
      <c r="D182" s="55">
        <v>52.5</v>
      </c>
      <c r="E182" s="56">
        <v>9000</v>
      </c>
      <c r="F182" s="54">
        <v>116936</v>
      </c>
      <c r="G182" s="56">
        <v>66452</v>
      </c>
    </row>
    <row r="183" spans="1:7" s="20" customFormat="1" ht="20.25">
      <c r="A183" s="57" t="s">
        <v>368</v>
      </c>
      <c r="B183" s="57" t="s">
        <v>66</v>
      </c>
      <c r="C183" s="58">
        <v>7608</v>
      </c>
      <c r="D183" s="59">
        <v>54</v>
      </c>
      <c r="E183" s="60">
        <v>6500</v>
      </c>
      <c r="F183" s="60">
        <v>91679</v>
      </c>
      <c r="G183" s="60">
        <v>96795</v>
      </c>
    </row>
    <row r="184" spans="1:7" s="11" customFormat="1" ht="20.25">
      <c r="A184" s="51" t="s">
        <v>369</v>
      </c>
      <c r="B184" s="51" t="s">
        <v>28</v>
      </c>
      <c r="C184" s="52">
        <v>7957</v>
      </c>
      <c r="D184" s="53">
        <v>58</v>
      </c>
      <c r="E184" s="54">
        <v>4000</v>
      </c>
      <c r="F184" s="54">
        <v>16133</v>
      </c>
      <c r="G184" s="54">
        <v>13715</v>
      </c>
    </row>
    <row r="185" spans="1:7" s="11" customFormat="1" ht="20.25">
      <c r="A185" s="51" t="s">
        <v>370</v>
      </c>
      <c r="B185" s="51" t="s">
        <v>39</v>
      </c>
      <c r="C185" s="52">
        <v>8209</v>
      </c>
      <c r="D185" s="53">
        <v>53</v>
      </c>
      <c r="E185" s="54">
        <v>18000</v>
      </c>
      <c r="F185" s="54">
        <v>171795</v>
      </c>
      <c r="G185" s="54">
        <v>175514</v>
      </c>
    </row>
    <row r="186" spans="1:7" s="11" customFormat="1" ht="20.25">
      <c r="A186" s="51" t="s">
        <v>371</v>
      </c>
      <c r="B186" s="51" t="s">
        <v>62</v>
      </c>
      <c r="C186" s="52">
        <v>8625</v>
      </c>
      <c r="D186" s="53">
        <v>51</v>
      </c>
      <c r="E186" s="54">
        <v>11000</v>
      </c>
      <c r="F186" s="54">
        <v>65393</v>
      </c>
      <c r="G186" s="54">
        <v>72588</v>
      </c>
    </row>
    <row r="187" spans="1:7" s="20" customFormat="1" ht="20.25">
      <c r="A187" s="57" t="s">
        <v>372</v>
      </c>
      <c r="B187" s="57" t="s">
        <v>50</v>
      </c>
      <c r="C187" s="58">
        <v>9861</v>
      </c>
      <c r="D187" s="59">
        <v>56</v>
      </c>
      <c r="E187" s="60">
        <v>15000</v>
      </c>
      <c r="F187" s="60">
        <v>84764</v>
      </c>
      <c r="G187" s="60">
        <v>78301</v>
      </c>
    </row>
    <row r="188" spans="1:7" s="11" customFormat="1" ht="20.25">
      <c r="A188" s="51" t="s">
        <v>373</v>
      </c>
      <c r="B188" s="51" t="s">
        <v>42</v>
      </c>
      <c r="C188" s="52">
        <v>10535</v>
      </c>
      <c r="D188" s="53">
        <v>50</v>
      </c>
      <c r="E188" s="54">
        <v>13000</v>
      </c>
      <c r="F188" s="54">
        <v>150441</v>
      </c>
      <c r="G188" s="54">
        <v>168187</v>
      </c>
    </row>
    <row r="189" spans="1:7" s="11" customFormat="1" ht="20.25">
      <c r="A189" s="51" t="s">
        <v>374</v>
      </c>
      <c r="B189" s="51" t="s">
        <v>67</v>
      </c>
      <c r="C189" s="50">
        <v>11681</v>
      </c>
      <c r="D189" s="55">
        <v>60</v>
      </c>
      <c r="E189" s="56">
        <v>9500</v>
      </c>
      <c r="F189" s="54">
        <v>74569</v>
      </c>
      <c r="G189" s="56">
        <v>82391</v>
      </c>
    </row>
    <row r="190" spans="1:7" ht="20.25">
      <c r="A190" s="51" t="s">
        <v>375</v>
      </c>
      <c r="B190" s="51" t="s">
        <v>65</v>
      </c>
      <c r="C190" s="50">
        <v>11756</v>
      </c>
      <c r="D190" s="55">
        <v>61</v>
      </c>
      <c r="E190" s="56">
        <v>24500</v>
      </c>
      <c r="F190" s="54">
        <v>231232</v>
      </c>
      <c r="G190" s="56">
        <v>250257</v>
      </c>
    </row>
    <row r="191" spans="1:7" s="20" customFormat="1" ht="20.25">
      <c r="A191" s="57" t="s">
        <v>376</v>
      </c>
      <c r="B191" s="57" t="s">
        <v>31</v>
      </c>
      <c r="C191" s="58">
        <v>12066</v>
      </c>
      <c r="D191" s="59">
        <v>48</v>
      </c>
      <c r="E191" s="60">
        <v>11710</v>
      </c>
      <c r="F191" s="60">
        <v>26600</v>
      </c>
      <c r="G191" s="60">
        <v>24964</v>
      </c>
    </row>
    <row r="192" spans="1:7" s="11" customFormat="1" ht="20.25">
      <c r="A192" s="51" t="s">
        <v>377</v>
      </c>
      <c r="B192" s="51" t="s">
        <v>58</v>
      </c>
      <c r="C192" s="52">
        <v>12145</v>
      </c>
      <c r="D192" s="53">
        <v>57</v>
      </c>
      <c r="E192" s="54">
        <v>13620</v>
      </c>
      <c r="F192" s="54">
        <v>28882</v>
      </c>
      <c r="G192" s="54">
        <v>25075</v>
      </c>
    </row>
    <row r="193" spans="1:7" s="11" customFormat="1" ht="20.25">
      <c r="A193" s="51" t="s">
        <v>378</v>
      </c>
      <c r="B193" s="51" t="s">
        <v>54</v>
      </c>
      <c r="C193" s="50">
        <v>12911</v>
      </c>
      <c r="D193" s="55">
        <v>54</v>
      </c>
      <c r="E193" s="56">
        <v>19000</v>
      </c>
      <c r="F193" s="54">
        <v>48330</v>
      </c>
      <c r="G193" s="56">
        <v>54663</v>
      </c>
    </row>
    <row r="194" spans="1:7" ht="20.25">
      <c r="A194" s="51" t="s">
        <v>379</v>
      </c>
      <c r="B194" s="51" t="s">
        <v>56</v>
      </c>
      <c r="C194" s="50">
        <v>13337</v>
      </c>
      <c r="D194" s="55">
        <v>58</v>
      </c>
      <c r="E194" s="56">
        <v>21410</v>
      </c>
      <c r="F194" s="54">
        <v>102281</v>
      </c>
      <c r="G194" s="56">
        <v>111241</v>
      </c>
    </row>
    <row r="195" spans="1:7" s="20" customFormat="1" ht="20.25">
      <c r="A195" s="57" t="s">
        <v>380</v>
      </c>
      <c r="B195" s="57" t="s">
        <v>35</v>
      </c>
      <c r="C195" s="58">
        <v>13841</v>
      </c>
      <c r="D195" s="59">
        <v>48</v>
      </c>
      <c r="E195" s="60">
        <v>25000</v>
      </c>
      <c r="F195" s="60">
        <v>126255</v>
      </c>
      <c r="G195" s="60">
        <v>124713</v>
      </c>
    </row>
    <row r="196" spans="1:7" s="11" customFormat="1"/>
    <row r="197" spans="1:7" s="11" customFormat="1" ht="20.25">
      <c r="A197" s="51"/>
      <c r="B197" s="51"/>
      <c r="C197" s="52"/>
      <c r="D197" s="53"/>
      <c r="E197" s="54"/>
      <c r="F197" s="54"/>
      <c r="G197" s="54"/>
    </row>
    <row r="198" spans="1:7" s="11" customFormat="1" ht="20.25">
      <c r="A198" s="49" t="s">
        <v>331</v>
      </c>
      <c r="B198" s="51"/>
      <c r="C198" s="52"/>
      <c r="D198" s="53"/>
      <c r="E198" s="54"/>
      <c r="F198" s="54"/>
      <c r="G198" s="54"/>
    </row>
    <row r="199" spans="1:7" s="11" customFormat="1" ht="20.25">
      <c r="A199" s="49" t="s">
        <v>236</v>
      </c>
      <c r="B199" s="49"/>
      <c r="C199" s="52"/>
      <c r="D199" s="53"/>
      <c r="E199" s="54"/>
      <c r="F199" s="54"/>
      <c r="G199" s="54"/>
    </row>
    <row r="200" spans="1:7" s="11" customFormat="1" ht="20.25">
      <c r="A200" s="51" t="s">
        <v>381</v>
      </c>
      <c r="B200" s="51" t="s">
        <v>62</v>
      </c>
      <c r="C200" s="52">
        <v>14054</v>
      </c>
      <c r="D200" s="53">
        <v>60</v>
      </c>
      <c r="E200" s="54">
        <v>22480</v>
      </c>
      <c r="F200" s="54">
        <v>79485</v>
      </c>
      <c r="G200" s="54">
        <v>89646</v>
      </c>
    </row>
    <row r="201" spans="1:7" s="11" customFormat="1" ht="20.25">
      <c r="A201" s="51" t="s">
        <v>382</v>
      </c>
      <c r="B201" s="51" t="s">
        <v>65</v>
      </c>
      <c r="C201" s="52">
        <v>14099</v>
      </c>
      <c r="D201" s="53">
        <v>48.5</v>
      </c>
      <c r="E201" s="54">
        <v>10964</v>
      </c>
      <c r="F201" s="54">
        <v>87338</v>
      </c>
      <c r="G201" s="54">
        <v>91451</v>
      </c>
    </row>
    <row r="202" spans="1:7" ht="20.25">
      <c r="A202" s="51" t="s">
        <v>383</v>
      </c>
      <c r="B202" s="51" t="s">
        <v>30</v>
      </c>
      <c r="C202" s="50">
        <v>14550</v>
      </c>
      <c r="D202" s="55">
        <v>47.5</v>
      </c>
      <c r="E202" s="56">
        <v>16579</v>
      </c>
      <c r="F202" s="54">
        <v>31765</v>
      </c>
      <c r="G202" s="56">
        <v>30139</v>
      </c>
    </row>
    <row r="203" spans="1:7" s="11" customFormat="1" ht="20.25">
      <c r="A203" s="51" t="s">
        <v>384</v>
      </c>
      <c r="B203" s="51" t="s">
        <v>54</v>
      </c>
      <c r="C203" s="52">
        <v>14692</v>
      </c>
      <c r="D203" s="53">
        <v>58</v>
      </c>
      <c r="E203" s="54">
        <v>9141</v>
      </c>
      <c r="F203" s="54">
        <v>114296</v>
      </c>
      <c r="G203" s="54">
        <v>123810</v>
      </c>
    </row>
    <row r="204" spans="1:7" s="20" customFormat="1" ht="20.25">
      <c r="A204" s="57" t="s">
        <v>385</v>
      </c>
      <c r="B204" s="57" t="s">
        <v>26</v>
      </c>
      <c r="C204" s="58">
        <v>14879</v>
      </c>
      <c r="D204" s="59">
        <v>43</v>
      </c>
      <c r="E204" s="60">
        <v>12800</v>
      </c>
      <c r="F204" s="60">
        <v>147139</v>
      </c>
      <c r="G204" s="60">
        <v>138985</v>
      </c>
    </row>
    <row r="205" spans="1:7" s="11" customFormat="1" ht="20.25">
      <c r="A205" s="51" t="s">
        <v>386</v>
      </c>
      <c r="B205" s="51" t="s">
        <v>67</v>
      </c>
      <c r="C205" s="50">
        <v>15851</v>
      </c>
      <c r="D205" s="55">
        <v>60</v>
      </c>
      <c r="E205" s="56">
        <v>7450</v>
      </c>
      <c r="F205" s="54">
        <v>53973</v>
      </c>
      <c r="G205" s="56">
        <v>79580</v>
      </c>
    </row>
    <row r="206" spans="1:7" s="11" customFormat="1" ht="20.25">
      <c r="A206" s="51" t="s">
        <v>387</v>
      </c>
      <c r="B206" s="51" t="s">
        <v>64</v>
      </c>
      <c r="C206" s="52">
        <v>16436</v>
      </c>
      <c r="D206" s="53">
        <v>50</v>
      </c>
      <c r="E206" s="54">
        <v>4000</v>
      </c>
      <c r="F206" s="54">
        <v>58160</v>
      </c>
      <c r="G206" s="54">
        <v>72273</v>
      </c>
    </row>
    <row r="207" spans="1:7" s="11" customFormat="1" ht="20.25">
      <c r="A207" s="51" t="s">
        <v>388</v>
      </c>
      <c r="B207" s="51" t="s">
        <v>67</v>
      </c>
      <c r="C207" s="52">
        <v>17225</v>
      </c>
      <c r="D207" s="53">
        <v>60</v>
      </c>
      <c r="E207" s="54">
        <v>15500</v>
      </c>
      <c r="F207" s="54">
        <v>148584</v>
      </c>
      <c r="G207" s="54">
        <v>167952</v>
      </c>
    </row>
    <row r="208" spans="1:7" s="20" customFormat="1" ht="20.25">
      <c r="A208" s="57" t="s">
        <v>71</v>
      </c>
      <c r="B208" s="57" t="s">
        <v>389</v>
      </c>
      <c r="C208" s="58">
        <v>17320</v>
      </c>
      <c r="D208" s="59">
        <v>54</v>
      </c>
      <c r="E208" s="60">
        <v>6000</v>
      </c>
      <c r="F208" s="60">
        <v>95653</v>
      </c>
      <c r="G208" s="60">
        <v>105137</v>
      </c>
    </row>
    <row r="209" spans="1:7" s="11" customFormat="1" ht="20.25">
      <c r="A209" s="51" t="s">
        <v>390</v>
      </c>
      <c r="B209" s="51" t="s">
        <v>49</v>
      </c>
      <c r="C209" s="50">
        <v>18393</v>
      </c>
      <c r="D209" s="55">
        <v>56</v>
      </c>
      <c r="E209" s="56">
        <v>23877</v>
      </c>
      <c r="F209" s="54">
        <v>161870</v>
      </c>
      <c r="G209" s="56">
        <v>204622</v>
      </c>
    </row>
    <row r="210" spans="1:7" ht="20.25">
      <c r="A210" s="51" t="s">
        <v>391</v>
      </c>
      <c r="B210" s="51" t="s">
        <v>38</v>
      </c>
      <c r="C210" s="50">
        <v>18425</v>
      </c>
      <c r="D210" s="55">
        <v>60</v>
      </c>
      <c r="E210" s="56">
        <v>16000</v>
      </c>
      <c r="F210" s="54">
        <v>70211</v>
      </c>
      <c r="G210" s="56">
        <v>76472</v>
      </c>
    </row>
    <row r="211" spans="1:7" s="11" customFormat="1" ht="20.25">
      <c r="A211" s="51" t="s">
        <v>392</v>
      </c>
      <c r="B211" s="51" t="s">
        <v>116</v>
      </c>
      <c r="C211" s="52">
        <v>18464</v>
      </c>
      <c r="D211" s="53"/>
      <c r="E211" s="54" t="s">
        <v>191</v>
      </c>
      <c r="F211" s="54">
        <v>78408</v>
      </c>
      <c r="G211" s="54" t="s">
        <v>191</v>
      </c>
    </row>
    <row r="212" spans="1:7" s="20" customFormat="1" ht="20.25">
      <c r="A212" s="57" t="s">
        <v>393</v>
      </c>
      <c r="B212" s="57" t="s">
        <v>54</v>
      </c>
      <c r="C212" s="58">
        <v>20173</v>
      </c>
      <c r="D212" s="59">
        <v>58</v>
      </c>
      <c r="E212" s="60">
        <v>10500</v>
      </c>
      <c r="F212" s="60">
        <v>94422</v>
      </c>
      <c r="G212" s="60">
        <v>107875</v>
      </c>
    </row>
    <row r="213" spans="1:7" s="11" customFormat="1" ht="20.25">
      <c r="A213" s="51" t="s">
        <v>394</v>
      </c>
      <c r="B213" s="51" t="s">
        <v>395</v>
      </c>
      <c r="C213" s="52">
        <v>20645</v>
      </c>
      <c r="D213" s="53">
        <v>46</v>
      </c>
      <c r="E213" s="54">
        <v>20880</v>
      </c>
      <c r="F213" s="54">
        <v>75555</v>
      </c>
      <c r="G213" s="54">
        <v>66729</v>
      </c>
    </row>
    <row r="214" spans="1:7" ht="20.25">
      <c r="A214" s="51" t="s">
        <v>396</v>
      </c>
      <c r="B214" s="51" t="s">
        <v>65</v>
      </c>
      <c r="C214" s="50">
        <v>21054</v>
      </c>
      <c r="D214" s="55">
        <v>48</v>
      </c>
      <c r="E214" s="56">
        <v>9731</v>
      </c>
      <c r="F214" s="54">
        <v>181678</v>
      </c>
      <c r="G214" s="56">
        <v>197243</v>
      </c>
    </row>
    <row r="215" spans="1:7" s="11" customFormat="1" ht="20.25">
      <c r="A215" s="51" t="s">
        <v>397</v>
      </c>
      <c r="B215" s="51" t="s">
        <v>162</v>
      </c>
      <c r="C215" s="52">
        <v>21869</v>
      </c>
      <c r="D215" s="53">
        <v>48</v>
      </c>
      <c r="E215" s="54">
        <v>16000</v>
      </c>
      <c r="F215" s="54">
        <v>100941</v>
      </c>
      <c r="G215" s="54">
        <v>102124</v>
      </c>
    </row>
    <row r="216" spans="1:7" s="20" customFormat="1" ht="20.25">
      <c r="A216" s="57" t="s">
        <v>398</v>
      </c>
      <c r="B216" s="57" t="s">
        <v>64</v>
      </c>
      <c r="C216" s="58">
        <v>21961</v>
      </c>
      <c r="D216" s="59">
        <v>58</v>
      </c>
      <c r="E216" s="60">
        <v>14686</v>
      </c>
      <c r="F216" s="60">
        <v>101357</v>
      </c>
      <c r="G216" s="60">
        <v>118693</v>
      </c>
    </row>
    <row r="217" spans="1:7" s="11" customFormat="1" ht="20.25">
      <c r="A217" s="51" t="s">
        <v>399</v>
      </c>
      <c r="B217" s="51" t="s">
        <v>68</v>
      </c>
      <c r="C217" s="52">
        <v>23347</v>
      </c>
      <c r="D217" s="53">
        <v>65</v>
      </c>
      <c r="E217" s="54">
        <v>8400</v>
      </c>
      <c r="F217" s="54">
        <v>84840</v>
      </c>
      <c r="G217" s="54">
        <v>102696</v>
      </c>
    </row>
    <row r="218" spans="1:7" ht="20.25">
      <c r="A218" s="51" t="s">
        <v>400</v>
      </c>
      <c r="B218" s="51" t="s">
        <v>47</v>
      </c>
      <c r="C218" s="50">
        <v>25944</v>
      </c>
      <c r="D218" s="55">
        <v>58</v>
      </c>
      <c r="E218" s="56">
        <v>28000</v>
      </c>
      <c r="F218" s="54">
        <v>120845</v>
      </c>
      <c r="G218" s="56">
        <v>111083</v>
      </c>
    </row>
    <row r="219" spans="1:7" s="11" customFormat="1" ht="20.25">
      <c r="A219" s="51" t="s">
        <v>401</v>
      </c>
      <c r="B219" s="51" t="s">
        <v>67</v>
      </c>
      <c r="C219" s="52">
        <v>26200</v>
      </c>
      <c r="D219" s="53">
        <v>60</v>
      </c>
      <c r="E219" s="54">
        <v>40000</v>
      </c>
      <c r="F219" s="54">
        <v>174106</v>
      </c>
      <c r="G219" s="54">
        <v>172894</v>
      </c>
    </row>
    <row r="220" spans="1:7" s="20" customFormat="1" ht="20.25">
      <c r="A220" s="57" t="s">
        <v>402</v>
      </c>
      <c r="B220" s="57" t="s">
        <v>45</v>
      </c>
      <c r="C220" s="58">
        <v>26407</v>
      </c>
      <c r="D220" s="59">
        <v>60</v>
      </c>
      <c r="E220" s="60">
        <v>36600</v>
      </c>
      <c r="F220" s="60">
        <v>208469</v>
      </c>
      <c r="G220" s="60">
        <v>222448</v>
      </c>
    </row>
    <row r="221" spans="1:7" s="11" customFormat="1" ht="20.25">
      <c r="A221" s="51" t="s">
        <v>403</v>
      </c>
      <c r="B221" s="51" t="s">
        <v>65</v>
      </c>
      <c r="C221" s="50">
        <v>28977</v>
      </c>
      <c r="D221" s="55">
        <v>51</v>
      </c>
      <c r="E221" s="56">
        <v>15682</v>
      </c>
      <c r="F221" s="54">
        <v>172354</v>
      </c>
      <c r="G221" s="56">
        <v>183070</v>
      </c>
    </row>
    <row r="222" spans="1:7" ht="20.25">
      <c r="A222" s="51" t="s">
        <v>404</v>
      </c>
      <c r="B222" s="51" t="s">
        <v>60</v>
      </c>
      <c r="C222" s="50">
        <v>34211</v>
      </c>
      <c r="D222" s="55">
        <v>60</v>
      </c>
      <c r="E222" s="56">
        <v>37800</v>
      </c>
      <c r="F222" s="54">
        <v>94929</v>
      </c>
      <c r="G222" s="56">
        <v>90675</v>
      </c>
    </row>
    <row r="223" spans="1:7" s="11" customFormat="1" ht="20.25">
      <c r="A223" s="51" t="s">
        <v>405</v>
      </c>
      <c r="B223" s="51" t="s">
        <v>55</v>
      </c>
      <c r="C223" s="52">
        <v>39968</v>
      </c>
      <c r="D223" s="53">
        <v>66</v>
      </c>
      <c r="E223" s="54">
        <v>33116</v>
      </c>
      <c r="F223" s="54">
        <v>197527</v>
      </c>
      <c r="G223" s="54">
        <v>195521</v>
      </c>
    </row>
    <row r="224" spans="1:7" s="20" customFormat="1" ht="20.25">
      <c r="A224" s="57" t="s">
        <v>406</v>
      </c>
      <c r="B224" s="57" t="s">
        <v>52</v>
      </c>
      <c r="C224" s="58">
        <v>41633</v>
      </c>
      <c r="D224" s="59">
        <v>59</v>
      </c>
      <c r="E224" s="60">
        <v>27000</v>
      </c>
      <c r="F224" s="60">
        <v>72209</v>
      </c>
      <c r="G224" s="60">
        <v>72024</v>
      </c>
    </row>
    <row r="225" spans="1:7" s="11" customFormat="1" ht="20.25">
      <c r="A225" s="51" t="s">
        <v>407</v>
      </c>
      <c r="B225" s="51" t="s">
        <v>365</v>
      </c>
      <c r="C225" s="52">
        <v>44779</v>
      </c>
      <c r="D225" s="53">
        <v>60</v>
      </c>
      <c r="E225" s="54">
        <v>54000</v>
      </c>
      <c r="F225" s="54">
        <v>316360</v>
      </c>
      <c r="G225" s="54">
        <v>296463</v>
      </c>
    </row>
    <row r="226" spans="1:7" ht="20.25">
      <c r="A226" s="51" t="s">
        <v>408</v>
      </c>
      <c r="B226" s="51" t="s">
        <v>66</v>
      </c>
      <c r="C226" s="50">
        <v>50644</v>
      </c>
      <c r="D226" s="55">
        <v>57</v>
      </c>
      <c r="E226" s="56">
        <v>42000</v>
      </c>
      <c r="F226" s="54">
        <v>95088</v>
      </c>
      <c r="G226" s="56">
        <v>91353</v>
      </c>
    </row>
    <row r="227" spans="1:7" s="11" customFormat="1" ht="20.25">
      <c r="A227" s="51" t="s">
        <v>409</v>
      </c>
      <c r="B227" s="51" t="s">
        <v>66</v>
      </c>
      <c r="C227" s="52">
        <v>71127</v>
      </c>
      <c r="D227" s="53">
        <v>60</v>
      </c>
      <c r="E227" s="54">
        <v>38000</v>
      </c>
      <c r="F227" s="54">
        <v>231180</v>
      </c>
      <c r="G227" s="54">
        <v>212345</v>
      </c>
    </row>
    <row r="228" spans="1:7" s="20" customFormat="1" ht="20.25">
      <c r="A228" s="57" t="s">
        <v>410</v>
      </c>
      <c r="B228" s="57" t="s">
        <v>68</v>
      </c>
      <c r="C228" s="58">
        <v>184256</v>
      </c>
      <c r="D228" s="59">
        <v>70</v>
      </c>
      <c r="E228" s="60">
        <v>45000</v>
      </c>
      <c r="F228" s="60">
        <v>107566</v>
      </c>
      <c r="G228" s="60">
        <v>131945</v>
      </c>
    </row>
    <row r="229" spans="1:7" s="11" customFormat="1" ht="20.25">
      <c r="A229" s="51"/>
      <c r="B229" s="51"/>
      <c r="C229" s="51"/>
      <c r="D229" s="51"/>
      <c r="E229" s="51"/>
      <c r="F229" s="51"/>
      <c r="G229" s="51"/>
    </row>
    <row r="230" spans="1:7" s="11" customFormat="1" ht="20.25">
      <c r="A230" s="62" t="s">
        <v>411</v>
      </c>
      <c r="B230" s="62"/>
      <c r="C230" s="52"/>
      <c r="D230" s="53"/>
      <c r="E230" s="54"/>
      <c r="F230" s="54"/>
      <c r="G230" s="54"/>
    </row>
    <row r="231" spans="1:7" s="11" customFormat="1" ht="20.25">
      <c r="A231" s="62"/>
      <c r="B231" s="62"/>
      <c r="C231" s="52"/>
      <c r="D231" s="53"/>
      <c r="E231" s="54"/>
      <c r="F231" s="54"/>
      <c r="G231" s="54"/>
    </row>
    <row r="232" spans="1:7" s="20" customFormat="1" ht="20.25">
      <c r="A232" s="57" t="s">
        <v>412</v>
      </c>
      <c r="B232" s="57" t="s">
        <v>58</v>
      </c>
      <c r="C232" s="58"/>
      <c r="D232" s="59">
        <v>20</v>
      </c>
      <c r="E232" s="60">
        <v>1440</v>
      </c>
      <c r="F232" s="60">
        <v>658</v>
      </c>
      <c r="G232" s="60">
        <v>652</v>
      </c>
    </row>
    <row r="233" spans="1:7" s="11" customFormat="1" ht="20.25">
      <c r="A233" s="51" t="s">
        <v>413</v>
      </c>
      <c r="B233" s="51" t="s">
        <v>414</v>
      </c>
      <c r="C233" s="52"/>
      <c r="D233" s="53">
        <v>10</v>
      </c>
      <c r="E233" s="54">
        <v>1500</v>
      </c>
      <c r="F233" s="54">
        <v>2050</v>
      </c>
      <c r="G233" s="54">
        <v>1093</v>
      </c>
    </row>
    <row r="234" spans="1:7" ht="20.25">
      <c r="A234" s="51" t="s">
        <v>415</v>
      </c>
      <c r="B234" s="51" t="s">
        <v>38</v>
      </c>
      <c r="C234" s="52"/>
      <c r="D234" s="53">
        <v>35</v>
      </c>
      <c r="E234" s="54">
        <v>2267</v>
      </c>
      <c r="F234" s="54">
        <v>1968</v>
      </c>
      <c r="G234" s="54">
        <v>1150</v>
      </c>
    </row>
    <row r="235" spans="1:7" ht="20.25">
      <c r="A235" s="51" t="s">
        <v>416</v>
      </c>
      <c r="B235" s="51" t="s">
        <v>68</v>
      </c>
      <c r="C235" s="50"/>
      <c r="D235" s="55">
        <v>35</v>
      </c>
      <c r="E235" s="56">
        <v>1200</v>
      </c>
      <c r="F235" s="54">
        <v>1125</v>
      </c>
      <c r="G235" s="56">
        <v>1358</v>
      </c>
    </row>
    <row r="236" spans="1:7" s="20" customFormat="1" ht="20.25">
      <c r="A236" s="57" t="s">
        <v>417</v>
      </c>
      <c r="B236" s="57" t="s">
        <v>56</v>
      </c>
      <c r="C236" s="58"/>
      <c r="D236" s="59">
        <v>14</v>
      </c>
      <c r="E236" s="60">
        <v>800</v>
      </c>
      <c r="F236" s="60">
        <v>1433</v>
      </c>
      <c r="G236" s="60">
        <v>1403</v>
      </c>
    </row>
    <row r="237" spans="1:7" s="11" customFormat="1" ht="20.25">
      <c r="A237" s="51" t="s">
        <v>418</v>
      </c>
      <c r="B237" s="51" t="s">
        <v>52</v>
      </c>
      <c r="C237" s="50"/>
      <c r="D237" s="55">
        <v>20</v>
      </c>
      <c r="E237" s="56" t="s">
        <v>419</v>
      </c>
      <c r="F237" s="54">
        <v>1643</v>
      </c>
      <c r="G237" s="56">
        <v>1857</v>
      </c>
    </row>
    <row r="238" spans="1:7" ht="20.25">
      <c r="A238" s="51" t="s">
        <v>420</v>
      </c>
      <c r="B238" s="51" t="s">
        <v>68</v>
      </c>
      <c r="C238" s="52"/>
      <c r="D238" s="53">
        <v>35</v>
      </c>
      <c r="E238" s="54">
        <v>1568</v>
      </c>
      <c r="F238" s="54">
        <v>1269</v>
      </c>
      <c r="G238" s="54">
        <v>2230</v>
      </c>
    </row>
    <row r="239" spans="1:7" s="11" customFormat="1" ht="20.25">
      <c r="A239" s="51" t="s">
        <v>421</v>
      </c>
      <c r="B239" s="51" t="s">
        <v>51</v>
      </c>
      <c r="C239" s="52"/>
      <c r="D239" s="53">
        <v>12</v>
      </c>
      <c r="E239" s="54">
        <v>2400</v>
      </c>
      <c r="F239" s="54">
        <v>1748</v>
      </c>
      <c r="G239" s="54">
        <v>2271</v>
      </c>
    </row>
    <row r="240" spans="1:7" s="20" customFormat="1" ht="20.25">
      <c r="A240" s="57" t="s">
        <v>422</v>
      </c>
      <c r="B240" s="57" t="s">
        <v>58</v>
      </c>
      <c r="C240" s="58"/>
      <c r="D240" s="59">
        <v>20</v>
      </c>
      <c r="E240" s="60">
        <v>800</v>
      </c>
      <c r="F240" s="60">
        <v>2237</v>
      </c>
      <c r="G240" s="60">
        <v>2314</v>
      </c>
    </row>
    <row r="241" spans="1:7" s="11" customFormat="1" ht="20.25">
      <c r="A241" s="51" t="s">
        <v>423</v>
      </c>
      <c r="B241" s="51" t="s">
        <v>51</v>
      </c>
      <c r="C241" s="50"/>
      <c r="D241" s="55">
        <v>15</v>
      </c>
      <c r="E241" s="56">
        <v>1560</v>
      </c>
      <c r="F241" s="54">
        <v>1685</v>
      </c>
      <c r="G241" s="56">
        <v>2637</v>
      </c>
    </row>
    <row r="242" spans="1:7" s="11" customFormat="1" ht="20.25">
      <c r="A242" s="51" t="s">
        <v>424</v>
      </c>
      <c r="B242" s="51" t="s">
        <v>64</v>
      </c>
      <c r="C242" s="52"/>
      <c r="D242" s="53">
        <v>15</v>
      </c>
      <c r="E242" s="54">
        <v>800</v>
      </c>
      <c r="F242" s="54">
        <v>2862</v>
      </c>
      <c r="G242" s="54">
        <v>3280</v>
      </c>
    </row>
    <row r="243" spans="1:7" ht="20.25">
      <c r="A243" s="51" t="s">
        <v>425</v>
      </c>
      <c r="B243" s="51" t="s">
        <v>56</v>
      </c>
      <c r="C243" s="50"/>
      <c r="D243" s="55">
        <v>16</v>
      </c>
      <c r="E243" s="56">
        <v>819</v>
      </c>
      <c r="F243" s="54">
        <v>5673</v>
      </c>
      <c r="G243" s="56">
        <v>4416</v>
      </c>
    </row>
    <row r="244" spans="1:7" s="20" customFormat="1" ht="20.25">
      <c r="A244" s="57" t="s">
        <v>426</v>
      </c>
      <c r="B244" s="57" t="s">
        <v>52</v>
      </c>
      <c r="C244" s="58"/>
      <c r="D244" s="59">
        <v>20</v>
      </c>
      <c r="E244" s="60">
        <v>715</v>
      </c>
      <c r="F244" s="60">
        <v>4471</v>
      </c>
      <c r="G244" s="60">
        <v>4477</v>
      </c>
    </row>
    <row r="245" spans="1:7" s="11" customFormat="1" ht="20.25">
      <c r="A245" s="51"/>
      <c r="B245" s="51"/>
      <c r="C245" s="52"/>
      <c r="D245" s="53"/>
      <c r="E245" s="54"/>
      <c r="F245" s="54"/>
      <c r="G245" s="54"/>
    </row>
    <row r="246" spans="1:7" s="11" customFormat="1" ht="20.25">
      <c r="A246" s="51"/>
      <c r="B246" s="51"/>
      <c r="C246" s="52"/>
      <c r="D246" s="53"/>
      <c r="E246" s="54"/>
      <c r="F246" s="54"/>
      <c r="G246" s="54"/>
    </row>
    <row r="247" spans="1:7" s="11" customFormat="1" ht="20.25">
      <c r="A247" s="51" t="s">
        <v>331</v>
      </c>
      <c r="B247" s="51"/>
      <c r="C247" s="52"/>
      <c r="D247" s="53"/>
      <c r="E247" s="54"/>
      <c r="F247" s="54"/>
      <c r="G247" s="54"/>
    </row>
    <row r="248" spans="1:7" s="11" customFormat="1" ht="20.25">
      <c r="A248" s="51" t="s">
        <v>236</v>
      </c>
      <c r="B248" s="51"/>
      <c r="C248" s="52"/>
      <c r="D248" s="53"/>
      <c r="E248" s="54"/>
      <c r="F248" s="54"/>
      <c r="G248" s="54"/>
    </row>
    <row r="249" spans="1:7" s="11" customFormat="1" ht="20.25">
      <c r="A249" s="51" t="s">
        <v>427</v>
      </c>
      <c r="B249" s="51" t="s">
        <v>52</v>
      </c>
      <c r="C249" s="52"/>
      <c r="D249" s="53">
        <v>20</v>
      </c>
      <c r="E249" s="54">
        <v>2200</v>
      </c>
      <c r="F249" s="54">
        <v>6270</v>
      </c>
      <c r="G249" s="54">
        <v>5586</v>
      </c>
    </row>
    <row r="250" spans="1:7" ht="20.25">
      <c r="A250" s="51" t="s">
        <v>428</v>
      </c>
      <c r="B250" s="51" t="s">
        <v>48</v>
      </c>
      <c r="C250" s="50"/>
      <c r="D250" s="55">
        <v>20</v>
      </c>
      <c r="E250" s="56">
        <v>500</v>
      </c>
      <c r="F250" s="54">
        <v>3778</v>
      </c>
      <c r="G250" s="56">
        <v>5847</v>
      </c>
    </row>
    <row r="251" spans="1:7" ht="20.25">
      <c r="A251" s="51" t="s">
        <v>429</v>
      </c>
      <c r="B251" s="51" t="s">
        <v>66</v>
      </c>
      <c r="C251" s="50"/>
      <c r="D251" s="55">
        <v>28</v>
      </c>
      <c r="E251" s="56">
        <v>2000</v>
      </c>
      <c r="F251" s="54">
        <v>8135</v>
      </c>
      <c r="G251" s="56">
        <v>8317</v>
      </c>
    </row>
    <row r="252" spans="1:7" s="11" customFormat="1" ht="20.25">
      <c r="A252" s="51" t="s">
        <v>430</v>
      </c>
      <c r="B252" s="51" t="s">
        <v>68</v>
      </c>
      <c r="C252" s="52"/>
      <c r="D252" s="53">
        <v>54</v>
      </c>
      <c r="E252" s="54">
        <v>6700</v>
      </c>
      <c r="F252" s="54">
        <v>8900</v>
      </c>
      <c r="G252" s="54">
        <v>10080</v>
      </c>
    </row>
    <row r="253" spans="1:7" s="20" customFormat="1" ht="20.25">
      <c r="A253" s="57" t="s">
        <v>431</v>
      </c>
      <c r="B253" s="57" t="s">
        <v>64</v>
      </c>
      <c r="C253" s="58"/>
      <c r="D253" s="59">
        <v>28</v>
      </c>
      <c r="E253" s="60">
        <v>1500</v>
      </c>
      <c r="F253" s="60">
        <v>6626</v>
      </c>
      <c r="G253" s="60">
        <v>10127</v>
      </c>
    </row>
    <row r="254" spans="1:7" s="11" customFormat="1" ht="20.25">
      <c r="A254" s="51" t="s">
        <v>418</v>
      </c>
      <c r="B254" s="51" t="s">
        <v>60</v>
      </c>
      <c r="C254" s="52"/>
      <c r="D254" s="53">
        <v>14</v>
      </c>
      <c r="E254" s="54" t="s">
        <v>419</v>
      </c>
      <c r="F254" s="54">
        <v>13616</v>
      </c>
      <c r="G254" s="54">
        <v>17915</v>
      </c>
    </row>
    <row r="255" spans="1:7" s="11" customFormat="1" ht="20.25">
      <c r="A255" s="51" t="s">
        <v>432</v>
      </c>
      <c r="B255" s="51" t="s">
        <v>68</v>
      </c>
      <c r="C255" s="52"/>
      <c r="D255" s="53">
        <v>52</v>
      </c>
      <c r="E255" s="54">
        <v>10000</v>
      </c>
      <c r="F255" s="54">
        <v>18720</v>
      </c>
      <c r="G255" s="54">
        <v>17965</v>
      </c>
    </row>
    <row r="256" spans="1:7" ht="20.25">
      <c r="A256" s="51" t="s">
        <v>433</v>
      </c>
      <c r="B256" s="51" t="s">
        <v>65</v>
      </c>
      <c r="C256" s="50"/>
      <c r="D256" s="55">
        <v>43.5</v>
      </c>
      <c r="E256" s="56">
        <v>7000</v>
      </c>
      <c r="F256" s="54">
        <v>22754</v>
      </c>
      <c r="G256" s="56">
        <v>21617</v>
      </c>
    </row>
    <row r="257" spans="1:7" s="20" customFormat="1" ht="20.25">
      <c r="A257" s="57" t="s">
        <v>434</v>
      </c>
      <c r="B257" s="57" t="s">
        <v>68</v>
      </c>
      <c r="C257" s="58"/>
      <c r="D257" s="59">
        <v>60</v>
      </c>
      <c r="E257" s="60">
        <v>6800</v>
      </c>
      <c r="F257" s="60">
        <v>18172</v>
      </c>
      <c r="G257" s="60">
        <v>34830</v>
      </c>
    </row>
    <row r="258" spans="1:7" ht="20.25">
      <c r="A258" s="51" t="s">
        <v>435</v>
      </c>
      <c r="B258" s="51" t="s">
        <v>68</v>
      </c>
      <c r="C258" s="50"/>
      <c r="D258" s="55">
        <v>48</v>
      </c>
      <c r="E258" s="56">
        <v>4000</v>
      </c>
      <c r="F258" s="54">
        <v>39971</v>
      </c>
      <c r="G258" s="56">
        <v>45501</v>
      </c>
    </row>
    <row r="259" spans="1:7" s="11" customFormat="1" ht="20.25">
      <c r="A259" s="51" t="s">
        <v>436</v>
      </c>
      <c r="B259" s="51" t="s">
        <v>64</v>
      </c>
      <c r="C259" s="52"/>
      <c r="D259" s="53">
        <v>41</v>
      </c>
      <c r="E259" s="54">
        <v>1374</v>
      </c>
      <c r="F259" s="54">
        <v>40214</v>
      </c>
      <c r="G259" s="54">
        <v>48587</v>
      </c>
    </row>
    <row r="260" spans="1:7" ht="20.25">
      <c r="A260" s="51" t="s">
        <v>437</v>
      </c>
      <c r="B260" s="51" t="s">
        <v>68</v>
      </c>
      <c r="C260" s="52"/>
      <c r="D260" s="53">
        <v>65</v>
      </c>
      <c r="E260" s="54">
        <v>10200</v>
      </c>
      <c r="F260" s="54">
        <v>29042</v>
      </c>
      <c r="G260" s="54">
        <v>56384</v>
      </c>
    </row>
    <row r="261" spans="1:7" s="20" customFormat="1" ht="20.25">
      <c r="A261" s="57" t="s">
        <v>438</v>
      </c>
      <c r="B261" s="57" t="s">
        <v>66</v>
      </c>
      <c r="C261" s="58"/>
      <c r="D261" s="59">
        <v>54</v>
      </c>
      <c r="E261" s="60">
        <v>4600</v>
      </c>
      <c r="F261" s="60">
        <v>50474</v>
      </c>
      <c r="G261" s="60">
        <v>56409</v>
      </c>
    </row>
    <row r="262" spans="1:7" ht="20.25">
      <c r="A262" s="51" t="s">
        <v>439</v>
      </c>
      <c r="B262" s="51" t="s">
        <v>35</v>
      </c>
      <c r="C262" s="50"/>
      <c r="D262" s="55">
        <v>45</v>
      </c>
      <c r="E262" s="56">
        <v>900</v>
      </c>
      <c r="F262" s="54">
        <v>1664</v>
      </c>
      <c r="G262" s="56">
        <v>63525</v>
      </c>
    </row>
    <row r="263" spans="1:7" s="11" customFormat="1" ht="20.25">
      <c r="A263" s="51" t="s">
        <v>440</v>
      </c>
      <c r="B263" s="51" t="s">
        <v>68</v>
      </c>
      <c r="C263" s="52"/>
      <c r="D263" s="53">
        <v>51</v>
      </c>
      <c r="E263" s="54">
        <v>6000</v>
      </c>
      <c r="F263" s="54">
        <v>58973</v>
      </c>
      <c r="G263" s="54">
        <v>72077</v>
      </c>
    </row>
    <row r="264" spans="1:7" ht="20.25">
      <c r="A264" s="51" t="s">
        <v>441</v>
      </c>
      <c r="B264" s="51" t="s">
        <v>66</v>
      </c>
      <c r="C264" s="50"/>
      <c r="D264" s="55">
        <v>57</v>
      </c>
      <c r="E264" s="56">
        <v>10000</v>
      </c>
      <c r="F264" s="54">
        <v>82303</v>
      </c>
      <c r="G264" s="56">
        <v>84570</v>
      </c>
    </row>
    <row r="265" spans="1:7" s="20" customFormat="1" ht="20.25">
      <c r="A265" s="57" t="s">
        <v>442</v>
      </c>
      <c r="B265" s="57" t="s">
        <v>66</v>
      </c>
      <c r="C265" s="58"/>
      <c r="D265" s="59">
        <v>54</v>
      </c>
      <c r="E265" s="60">
        <v>3900</v>
      </c>
      <c r="F265" s="60">
        <v>90267</v>
      </c>
      <c r="G265" s="60">
        <v>95162</v>
      </c>
    </row>
    <row r="266" spans="1:7" ht="20.25">
      <c r="A266" s="49"/>
      <c r="B266" s="49"/>
      <c r="C266" s="50"/>
      <c r="D266" s="55"/>
      <c r="E266" s="55"/>
      <c r="F266" s="55"/>
      <c r="G266" s="55"/>
    </row>
    <row r="267" spans="1:7" ht="20.25">
      <c r="A267" s="49"/>
      <c r="B267" s="49"/>
      <c r="C267" s="50"/>
      <c r="D267" s="55"/>
      <c r="E267" s="55"/>
      <c r="F267" s="55"/>
      <c r="G267" s="55"/>
    </row>
    <row r="268" spans="1:7" s="11" customFormat="1" ht="20.25">
      <c r="A268" s="128" t="s">
        <v>443</v>
      </c>
      <c r="B268" s="129"/>
      <c r="C268" s="52"/>
      <c r="D268" s="53"/>
      <c r="E268" s="53"/>
      <c r="F268" s="53"/>
      <c r="G268" s="53"/>
    </row>
    <row r="269" spans="1:7" s="20" customFormat="1" ht="20.25">
      <c r="A269" s="57" t="s">
        <v>444</v>
      </c>
      <c r="B269" s="57" t="s">
        <v>35</v>
      </c>
      <c r="C269" s="58"/>
      <c r="D269" s="59"/>
      <c r="E269" s="59"/>
      <c r="F269" s="59"/>
      <c r="G269" s="59"/>
    </row>
    <row r="270" spans="1:7" ht="20.25">
      <c r="A270" s="51" t="s">
        <v>445</v>
      </c>
      <c r="B270" s="51" t="s">
        <v>31</v>
      </c>
      <c r="C270" s="50"/>
      <c r="D270" s="55"/>
      <c r="E270" s="55"/>
      <c r="F270" s="55"/>
      <c r="G270" s="55"/>
    </row>
    <row r="271" spans="1:7" ht="20.25">
      <c r="A271" s="51" t="s">
        <v>446</v>
      </c>
      <c r="B271" s="51" t="s">
        <v>22</v>
      </c>
      <c r="C271" s="50"/>
      <c r="D271" s="55"/>
      <c r="E271" s="55"/>
      <c r="F271" s="55"/>
      <c r="G271" s="55"/>
    </row>
    <row r="272" spans="1:7" ht="20.25">
      <c r="A272" s="51" t="s">
        <v>447</v>
      </c>
      <c r="B272" s="51" t="s">
        <v>22</v>
      </c>
      <c r="C272" s="50"/>
      <c r="D272" s="55"/>
      <c r="E272" s="55"/>
      <c r="F272" s="55"/>
      <c r="G272" s="55"/>
    </row>
    <row r="273" spans="1:7" s="63" customFormat="1" ht="20.25">
      <c r="A273" s="49"/>
      <c r="B273" s="49"/>
      <c r="C273" s="50"/>
      <c r="D273" s="55"/>
      <c r="E273" s="55"/>
      <c r="F273" s="55"/>
      <c r="G273" s="55"/>
    </row>
    <row r="274" spans="1:7" ht="20.25">
      <c r="A274" s="51" t="s">
        <v>448</v>
      </c>
      <c r="B274" s="49"/>
      <c r="C274" s="50"/>
      <c r="D274" s="55"/>
      <c r="E274" s="55"/>
      <c r="F274" s="55"/>
      <c r="G274" s="55"/>
    </row>
    <row r="275" spans="1:7" ht="20.25">
      <c r="A275" s="51" t="s">
        <v>236</v>
      </c>
      <c r="B275" s="49"/>
      <c r="C275" s="50"/>
      <c r="D275" s="55"/>
      <c r="E275" s="55"/>
      <c r="F275" s="55"/>
      <c r="G275" s="55"/>
    </row>
    <row r="276" spans="1:7" ht="20.25">
      <c r="A276" s="49"/>
      <c r="B276" s="49"/>
      <c r="C276" s="50"/>
      <c r="D276" s="55"/>
      <c r="E276" s="55"/>
      <c r="F276" s="55"/>
      <c r="G276" s="55"/>
    </row>
    <row r="277" spans="1:7" ht="20.25">
      <c r="A277" s="49"/>
      <c r="B277" s="49"/>
      <c r="C277" s="50"/>
      <c r="D277" s="55"/>
      <c r="E277" s="55"/>
      <c r="F277" s="55"/>
      <c r="G277" s="55"/>
    </row>
    <row r="278" spans="1:7" ht="20.25">
      <c r="A278" s="49"/>
      <c r="B278" s="49"/>
      <c r="C278" s="50"/>
      <c r="D278" s="55"/>
      <c r="E278" s="55"/>
      <c r="F278" s="55"/>
      <c r="G278" s="55"/>
    </row>
    <row r="279" spans="1:7" ht="20.25">
      <c r="A279" s="49"/>
      <c r="B279" s="49"/>
      <c r="C279" s="50"/>
      <c r="D279" s="55"/>
      <c r="E279" s="55"/>
      <c r="F279" s="55"/>
      <c r="G279" s="55"/>
    </row>
    <row r="280" spans="1:7" ht="20.25">
      <c r="A280" s="49"/>
      <c r="B280" s="49"/>
      <c r="C280" s="50"/>
      <c r="D280" s="55"/>
      <c r="E280" s="55"/>
      <c r="F280" s="55"/>
      <c r="G280" s="55"/>
    </row>
    <row r="281" spans="1:7" ht="20.25">
      <c r="A281" s="49"/>
      <c r="B281" s="49"/>
      <c r="C281" s="50"/>
      <c r="D281" s="55"/>
      <c r="E281" s="55"/>
      <c r="F281" s="55"/>
      <c r="G281" s="55"/>
    </row>
    <row r="282" spans="1:7" ht="20.25">
      <c r="A282" s="49"/>
      <c r="B282" s="49"/>
      <c r="C282" s="50"/>
      <c r="D282" s="55"/>
      <c r="E282" s="55"/>
      <c r="F282" s="55"/>
      <c r="G282" s="55"/>
    </row>
    <row r="283" spans="1:7" ht="20.25">
      <c r="A283" s="49"/>
      <c r="B283" s="49"/>
      <c r="C283" s="50"/>
      <c r="D283" s="55"/>
      <c r="E283" s="55"/>
      <c r="F283" s="55"/>
      <c r="G283" s="55"/>
    </row>
    <row r="284" spans="1:7" ht="20.25">
      <c r="A284" s="49"/>
      <c r="B284" s="49"/>
      <c r="C284" s="50"/>
      <c r="D284" s="55"/>
      <c r="E284" s="55"/>
      <c r="F284" s="55"/>
      <c r="G284" s="55"/>
    </row>
    <row r="285" spans="1:7" ht="20.25">
      <c r="A285" s="49"/>
      <c r="B285" s="49"/>
      <c r="C285" s="50"/>
      <c r="D285" s="55"/>
      <c r="E285" s="55"/>
      <c r="F285" s="55"/>
      <c r="G285" s="55"/>
    </row>
    <row r="286" spans="1:7" ht="20.25">
      <c r="A286" s="49"/>
      <c r="B286" s="49"/>
      <c r="C286" s="50"/>
      <c r="D286" s="55"/>
      <c r="E286" s="55"/>
      <c r="F286" s="55"/>
      <c r="G286" s="55"/>
    </row>
    <row r="287" spans="1:7" ht="20.25">
      <c r="A287" s="49"/>
      <c r="B287" s="49"/>
      <c r="C287" s="50"/>
      <c r="D287" s="55"/>
      <c r="E287" s="55"/>
      <c r="F287" s="55"/>
      <c r="G287" s="55"/>
    </row>
    <row r="288" spans="1:7" ht="20.25">
      <c r="A288" s="49"/>
      <c r="B288" s="49"/>
      <c r="C288" s="50"/>
      <c r="D288" s="55"/>
      <c r="E288" s="55"/>
      <c r="F288" s="55"/>
      <c r="G288" s="55"/>
    </row>
  </sheetData>
  <mergeCells count="1">
    <mergeCell ref="A268:B268"/>
  </mergeCells>
  <phoneticPr fontId="0" type="noConversion"/>
  <printOptions horizontalCentered="1"/>
  <pageMargins left="0.75" right="0.75" top="1" bottom="1" header="0.5" footer="0.5"/>
  <pageSetup scale="45" orientation="landscape" horizontalDpi="4294967293" r:id="rId1"/>
  <headerFooter alignWithMargins="0">
    <oddHeader>&amp;C&amp;"Arial,Bold"&amp;16PUBLIC LIBRARY BRANCH STATISTICS 2001</oddHeader>
    <oddFooter>&amp;L&amp;18Mississippi Public Library Statistics, FY01, Branch Statistics&amp;R&amp;18Page 20</oddFooter>
  </headerFooter>
  <rowBreaks count="5" manualBreakCount="5">
    <brk id="52" max="6" man="1"/>
    <brk id="101" max="6" man="1"/>
    <brk id="150" max="6" man="1"/>
    <brk id="199" max="6" man="1"/>
    <brk id="24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Operations2001</vt:lpstr>
      <vt:lpstr>County Income</vt:lpstr>
      <vt:lpstr>Income2001</vt:lpstr>
      <vt:lpstr>Expenditures2001</vt:lpstr>
      <vt:lpstr>Circulation2001</vt:lpstr>
      <vt:lpstr>Other Services2001</vt:lpstr>
      <vt:lpstr>Branch Information2001</vt:lpstr>
      <vt:lpstr>'Branch Information2001'!Print_Area</vt:lpstr>
      <vt:lpstr>Income2001!Print_Area</vt:lpstr>
      <vt:lpstr>Operations2001!Print_Area</vt:lpstr>
      <vt:lpstr>'Other Services2001'!Print_Area</vt:lpstr>
      <vt:lpstr>'Branch Information2001'!Print_Titles</vt:lpstr>
      <vt:lpstr>'County Income'!Print_Titles</vt:lpstr>
    </vt:vector>
  </TitlesOfParts>
  <Company>Mississippi Library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 Shurden</dc:creator>
  <cp:lastModifiedBy>jnabzdyk</cp:lastModifiedBy>
  <dcterms:created xsi:type="dcterms:W3CDTF">2003-07-09T15:36:06Z</dcterms:created>
  <dcterms:modified xsi:type="dcterms:W3CDTF">2015-04-09T19:22:07Z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-1699270545</vt:i4>
  </property>
  <property fmtid="{D5CDD505-2E9C-101B-9397-08002B2CF9AE}" pid="3" name="_EmailSubject">
    <vt:lpwstr>stats pages</vt:lpwstr>
  </property>
  <property fmtid="{D5CDD505-2E9C-101B-9397-08002B2CF9AE}" pid="4" name="_AuthorEmail">
    <vt:lpwstr>lynnsh@mlc.lib.ms.us</vt:lpwstr>
  </property>
  <property fmtid="{D5CDD505-2E9C-101B-9397-08002B2CF9AE}" pid="5" name="_AuthorEmailDisplayName">
    <vt:lpwstr>Lynn Shurden</vt:lpwstr>
  </property>
  <property fmtid="{D5CDD505-2E9C-101B-9397-08002B2CF9AE}" pid="6" name="_ReviewingToolsShownOnce">
    <vt:lpwstr/>
  </property>
</Properties>
</file>