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" windowWidth="15195" windowHeight="8190" activeTab="7"/>
  </bookViews>
  <sheets>
    <sheet name="Operations" sheetId="2" r:id="rId1"/>
    <sheet name="Income" sheetId="3" r:id="rId2"/>
    <sheet name="Expenditures" sheetId="4" r:id="rId3"/>
    <sheet name="Materials" sheetId="5" r:id="rId4"/>
    <sheet name="Services" sheetId="6" r:id="rId5"/>
    <sheet name="Technology" sheetId="7" r:id="rId6"/>
    <sheet name="Funding City and County" sheetId="8" r:id="rId7"/>
    <sheet name="Circulation Branches" sheetId="10" r:id="rId8"/>
  </sheets>
  <definedNames>
    <definedName name="_xlnm.Print_Titles" localSheetId="2">Expenditures!$1:$3</definedName>
    <definedName name="_xlnm.Print_Titles" localSheetId="6">'Funding City and County'!$1:$2</definedName>
    <definedName name="_xlnm.Print_Titles" localSheetId="1">Income!$1:$2</definedName>
    <definedName name="_xlnm.Print_Titles" localSheetId="3">Materials!$1:$3</definedName>
    <definedName name="_xlnm.Print_Titles" localSheetId="0">Operations!$1:$2</definedName>
    <definedName name="_xlnm.Print_Titles" localSheetId="4">Services!$1:$3</definedName>
  </definedNames>
  <calcPr calcId="125725" fullCalcOnLoad="1"/>
</workbook>
</file>

<file path=xl/calcChain.xml><?xml version="1.0" encoding="utf-8"?>
<calcChain xmlns="http://schemas.openxmlformats.org/spreadsheetml/2006/main">
  <c r="U69" i="7"/>
  <c r="T69"/>
  <c r="S69"/>
  <c r="R69"/>
  <c r="Q69"/>
  <c r="P69"/>
  <c r="O69"/>
  <c r="N69"/>
  <c r="M69"/>
  <c r="L69"/>
  <c r="K69"/>
  <c r="J69"/>
  <c r="I69"/>
  <c r="H69"/>
  <c r="G69"/>
  <c r="F69"/>
  <c r="E69"/>
  <c r="D69"/>
  <c r="C69"/>
  <c r="B69"/>
  <c r="P69" i="6"/>
  <c r="O69"/>
  <c r="N69"/>
  <c r="M69"/>
  <c r="L69"/>
  <c r="K69"/>
  <c r="I69"/>
  <c r="J69"/>
  <c r="G69"/>
  <c r="H69"/>
  <c r="F69"/>
  <c r="E69"/>
  <c r="D69"/>
  <c r="C69"/>
  <c r="B69"/>
  <c r="J59"/>
  <c r="H59"/>
  <c r="H34"/>
  <c r="H33"/>
  <c r="R69" i="5"/>
  <c r="P69"/>
  <c r="O69"/>
  <c r="Q69"/>
  <c r="N69"/>
  <c r="K69"/>
  <c r="J69"/>
  <c r="I69"/>
  <c r="H69"/>
  <c r="G69"/>
  <c r="F69"/>
  <c r="E69"/>
  <c r="D69"/>
  <c r="C69"/>
  <c r="B69"/>
  <c r="N69" i="4"/>
  <c r="M69"/>
  <c r="K69"/>
  <c r="L69"/>
  <c r="I69"/>
  <c r="J69"/>
  <c r="H69"/>
  <c r="G69"/>
  <c r="F69"/>
  <c r="D69"/>
  <c r="E69"/>
  <c r="C69"/>
  <c r="B69"/>
  <c r="J53"/>
  <c r="E54"/>
  <c r="E53"/>
  <c r="E62"/>
  <c r="E63"/>
  <c r="L62"/>
  <c r="L61"/>
  <c r="L60"/>
  <c r="J61"/>
  <c r="J60"/>
  <c r="L53"/>
  <c r="E61"/>
  <c r="E60"/>
  <c r="N68" i="3"/>
  <c r="L68"/>
  <c r="M68"/>
  <c r="J68"/>
  <c r="K68"/>
  <c r="H68"/>
  <c r="I68"/>
  <c r="F68"/>
  <c r="G68"/>
  <c r="D68"/>
  <c r="E68"/>
  <c r="C68"/>
  <c r="B68"/>
  <c r="K68" i="2"/>
  <c r="J68"/>
  <c r="I68"/>
  <c r="H68"/>
  <c r="G68"/>
  <c r="F68"/>
  <c r="E68"/>
  <c r="D68"/>
  <c r="C68"/>
  <c r="D144" i="10"/>
  <c r="D60"/>
  <c r="D103"/>
  <c r="D198"/>
  <c r="D40"/>
  <c r="D190"/>
  <c r="D93"/>
  <c r="D21"/>
  <c r="D19"/>
  <c r="D79"/>
  <c r="D13"/>
  <c r="D236"/>
  <c r="D68"/>
  <c r="D201"/>
  <c r="D31"/>
  <c r="D37"/>
  <c r="D88"/>
  <c r="D57"/>
  <c r="D18"/>
  <c r="D65"/>
  <c r="D84"/>
  <c r="D157"/>
  <c r="D170"/>
  <c r="D161"/>
  <c r="D192"/>
  <c r="D239"/>
  <c r="D55"/>
  <c r="D125"/>
  <c r="D184"/>
  <c r="D33"/>
  <c r="D54"/>
  <c r="D109"/>
  <c r="D122"/>
  <c r="D71"/>
  <c r="D108"/>
  <c r="D208"/>
  <c r="D132"/>
  <c r="D154"/>
  <c r="D175"/>
  <c r="D83"/>
  <c r="D67"/>
  <c r="D23"/>
  <c r="D27"/>
  <c r="D64"/>
  <c r="D118"/>
  <c r="D66"/>
  <c r="D16"/>
  <c r="D36"/>
  <c r="D153"/>
  <c r="D80"/>
  <c r="D61"/>
  <c r="D26"/>
  <c r="D38"/>
  <c r="D34"/>
  <c r="D101"/>
  <c r="D24"/>
  <c r="D223"/>
  <c r="D173"/>
  <c r="D202"/>
  <c r="D74"/>
  <c r="D53"/>
  <c r="D128"/>
  <c r="D102"/>
  <c r="D107"/>
  <c r="D174"/>
  <c r="D87"/>
  <c r="D7"/>
  <c r="D191"/>
  <c r="D199"/>
  <c r="D222"/>
  <c r="D17"/>
  <c r="D115"/>
  <c r="D72"/>
  <c r="D123"/>
  <c r="D130"/>
  <c r="D163"/>
  <c r="D59"/>
  <c r="D47"/>
  <c r="D181"/>
  <c r="D193"/>
  <c r="D167"/>
  <c r="D41"/>
  <c r="D147"/>
  <c r="D29"/>
  <c r="D48"/>
  <c r="D96"/>
  <c r="D49"/>
  <c r="D50"/>
  <c r="D127"/>
  <c r="D82"/>
  <c r="D179"/>
  <c r="D226"/>
  <c r="D220"/>
  <c r="D51"/>
  <c r="D42"/>
  <c r="D131"/>
  <c r="D112"/>
  <c r="D229"/>
  <c r="D58"/>
  <c r="D141"/>
  <c r="D213"/>
  <c r="D189"/>
  <c r="D216"/>
  <c r="D156"/>
  <c r="D155"/>
  <c r="D15"/>
  <c r="D110"/>
  <c r="D218"/>
  <c r="D135"/>
  <c r="D162"/>
  <c r="D230"/>
  <c r="D140"/>
  <c r="D212"/>
  <c r="D164"/>
  <c r="D211"/>
  <c r="D166"/>
  <c r="D146"/>
  <c r="D11"/>
  <c r="D100"/>
  <c r="D77"/>
  <c r="D56"/>
  <c r="D120"/>
  <c r="D215"/>
  <c r="D227"/>
  <c r="D231"/>
  <c r="D232"/>
  <c r="D196"/>
  <c r="D221"/>
  <c r="D206"/>
  <c r="D219"/>
  <c r="D151"/>
  <c r="D117"/>
  <c r="D121"/>
  <c r="D217"/>
  <c r="D197"/>
  <c r="D69"/>
  <c r="D43"/>
  <c r="D25"/>
  <c r="D22"/>
  <c r="D105"/>
  <c r="D171"/>
  <c r="D76"/>
  <c r="D106"/>
  <c r="D94"/>
  <c r="D185"/>
  <c r="D126"/>
  <c r="D14"/>
  <c r="D203"/>
  <c r="D95"/>
  <c r="D225"/>
  <c r="D133"/>
  <c r="D224"/>
  <c r="D195"/>
  <c r="D204"/>
  <c r="D188"/>
  <c r="D194"/>
  <c r="D148"/>
  <c r="D92"/>
  <c r="D186"/>
  <c r="D159"/>
  <c r="D228"/>
  <c r="D9"/>
  <c r="D178"/>
  <c r="D235"/>
  <c r="D113"/>
  <c r="D97"/>
  <c r="D205"/>
  <c r="D116"/>
  <c r="D172"/>
  <c r="D180"/>
  <c r="D210"/>
  <c r="D158"/>
  <c r="D214"/>
  <c r="D237"/>
  <c r="D238"/>
  <c r="D234"/>
  <c r="D182"/>
  <c r="D30"/>
  <c r="D52"/>
  <c r="D85"/>
  <c r="D90"/>
  <c r="D114"/>
  <c r="D134"/>
  <c r="D46"/>
  <c r="D44"/>
  <c r="D149"/>
  <c r="D152"/>
  <c r="D89"/>
  <c r="D98"/>
  <c r="D142"/>
  <c r="D176"/>
  <c r="D63"/>
  <c r="D91"/>
  <c r="D124"/>
  <c r="D81"/>
  <c r="D138"/>
  <c r="D75"/>
  <c r="D73"/>
  <c r="D168"/>
  <c r="D12"/>
  <c r="D99"/>
  <c r="D20"/>
  <c r="D200"/>
  <c r="D35"/>
  <c r="D32"/>
  <c r="D45"/>
  <c r="D129"/>
  <c r="D104"/>
  <c r="D143"/>
  <c r="D177"/>
  <c r="D62"/>
  <c r="D39"/>
  <c r="D165"/>
  <c r="D137"/>
  <c r="D183"/>
  <c r="D145"/>
  <c r="D160"/>
  <c r="D136"/>
  <c r="D111"/>
  <c r="D78"/>
  <c r="D209"/>
  <c r="D207"/>
  <c r="D233"/>
  <c r="D139"/>
  <c r="D150"/>
  <c r="D187"/>
  <c r="D3"/>
  <c r="D169"/>
  <c r="D10"/>
  <c r="D28"/>
  <c r="D6"/>
  <c r="D4"/>
  <c r="D8"/>
  <c r="D5"/>
  <c r="D119"/>
  <c r="D70"/>
  <c r="D86"/>
  <c r="I14" i="8"/>
  <c r="I11"/>
  <c r="I159"/>
  <c r="I157"/>
  <c r="I156"/>
  <c r="I155"/>
  <c r="I147"/>
  <c r="I145"/>
  <c r="I143"/>
  <c r="I138"/>
  <c r="I135"/>
  <c r="I132"/>
  <c r="I130"/>
  <c r="I127"/>
  <c r="I124"/>
  <c r="I122"/>
  <c r="I121"/>
  <c r="I116"/>
  <c r="I115"/>
  <c r="I113"/>
  <c r="I101"/>
  <c r="I94"/>
  <c r="I89"/>
  <c r="I87"/>
  <c r="I84"/>
  <c r="I78"/>
  <c r="I73"/>
  <c r="I72"/>
  <c r="I71"/>
  <c r="I67"/>
  <c r="I66"/>
  <c r="I64"/>
  <c r="I63"/>
  <c r="I50"/>
  <c r="I49"/>
  <c r="I43"/>
  <c r="I37"/>
  <c r="I34"/>
  <c r="I29"/>
  <c r="I5"/>
  <c r="I28"/>
  <c r="I10"/>
  <c r="I4"/>
  <c r="H30" i="6"/>
  <c r="H14"/>
  <c r="H29"/>
  <c r="H42"/>
  <c r="H41"/>
  <c r="H28"/>
  <c r="H49"/>
  <c r="H48"/>
  <c r="H13"/>
  <c r="H27"/>
  <c r="H40"/>
  <c r="H26"/>
  <c r="H12"/>
  <c r="H39"/>
  <c r="H47"/>
  <c r="H38"/>
  <c r="H11"/>
  <c r="H56"/>
  <c r="H25"/>
  <c r="H37"/>
  <c r="H55"/>
  <c r="H54"/>
  <c r="H24"/>
  <c r="H10"/>
  <c r="H53"/>
  <c r="H67"/>
  <c r="H36"/>
  <c r="H52"/>
  <c r="H46"/>
  <c r="H35"/>
  <c r="H23"/>
  <c r="H63"/>
  <c r="H62"/>
  <c r="H9"/>
  <c r="H61"/>
  <c r="H8"/>
  <c r="H22"/>
  <c r="H60"/>
  <c r="H21"/>
  <c r="H20"/>
  <c r="H45"/>
  <c r="H7"/>
  <c r="H19"/>
  <c r="H6"/>
  <c r="H18"/>
  <c r="H17"/>
  <c r="H66"/>
  <c r="H5"/>
  <c r="J30"/>
  <c r="J14"/>
  <c r="J29"/>
  <c r="J42"/>
  <c r="J41"/>
  <c r="J28"/>
  <c r="J49"/>
  <c r="J48"/>
  <c r="J13"/>
  <c r="J27"/>
  <c r="J40"/>
  <c r="J26"/>
  <c r="J12"/>
  <c r="J39"/>
  <c r="J47"/>
  <c r="J38"/>
  <c r="J11"/>
  <c r="J56"/>
  <c r="J25"/>
  <c r="J37"/>
  <c r="J55"/>
  <c r="J54"/>
  <c r="J24"/>
  <c r="J10"/>
  <c r="J53"/>
  <c r="J67"/>
  <c r="J36"/>
  <c r="J52"/>
  <c r="J46"/>
  <c r="J35"/>
  <c r="J23"/>
  <c r="J63"/>
  <c r="J62"/>
  <c r="J9"/>
  <c r="J61"/>
  <c r="J8"/>
  <c r="J34"/>
  <c r="J22"/>
  <c r="J60"/>
  <c r="J21"/>
  <c r="J20"/>
  <c r="J45"/>
  <c r="J7"/>
  <c r="J19"/>
  <c r="J33"/>
  <c r="J6"/>
  <c r="J18"/>
  <c r="J17"/>
  <c r="J66"/>
  <c r="J5"/>
  <c r="Q30" i="5"/>
  <c r="Q14"/>
  <c r="Q29"/>
  <c r="Q42"/>
  <c r="Q41"/>
  <c r="Q28"/>
  <c r="Q49"/>
  <c r="Q48"/>
  <c r="Q13"/>
  <c r="Q27"/>
  <c r="Q40"/>
  <c r="Q26"/>
  <c r="Q12"/>
  <c r="Q39"/>
  <c r="Q47"/>
  <c r="Q38"/>
  <c r="Q11"/>
  <c r="Q56"/>
  <c r="Q25"/>
  <c r="Q37"/>
  <c r="Q55"/>
  <c r="Q54"/>
  <c r="Q24"/>
  <c r="Q10"/>
  <c r="Q53"/>
  <c r="Q67"/>
  <c r="Q36"/>
  <c r="Q52"/>
  <c r="Q46"/>
  <c r="Q35"/>
  <c r="Q23"/>
  <c r="Q63"/>
  <c r="Q62"/>
  <c r="Q9"/>
  <c r="Q61"/>
  <c r="Q8"/>
  <c r="Q34"/>
  <c r="Q22"/>
  <c r="Q60"/>
  <c r="Q21"/>
  <c r="Q20"/>
  <c r="Q45"/>
  <c r="Q7"/>
  <c r="Q19"/>
  <c r="Q33"/>
  <c r="Q59"/>
  <c r="Q6"/>
  <c r="Q18"/>
  <c r="Q17"/>
  <c r="Q66"/>
  <c r="Q5"/>
  <c r="L30"/>
  <c r="M30"/>
  <c r="L14"/>
  <c r="M14"/>
  <c r="L29"/>
  <c r="M29"/>
  <c r="L42"/>
  <c r="M42"/>
  <c r="L41"/>
  <c r="M41"/>
  <c r="L28"/>
  <c r="M28"/>
  <c r="L49"/>
  <c r="M49"/>
  <c r="L48"/>
  <c r="M48"/>
  <c r="L13"/>
  <c r="M13"/>
  <c r="L27"/>
  <c r="M27"/>
  <c r="L40"/>
  <c r="M40"/>
  <c r="L26"/>
  <c r="M26"/>
  <c r="L12"/>
  <c r="M12"/>
  <c r="L39"/>
  <c r="M39"/>
  <c r="L47"/>
  <c r="M47"/>
  <c r="L38"/>
  <c r="M38"/>
  <c r="L11"/>
  <c r="M11"/>
  <c r="L56"/>
  <c r="M56"/>
  <c r="L25"/>
  <c r="M25"/>
  <c r="L37"/>
  <c r="M37"/>
  <c r="L55"/>
  <c r="M55"/>
  <c r="L54"/>
  <c r="M54"/>
  <c r="L24"/>
  <c r="M24"/>
  <c r="L10"/>
  <c r="M10"/>
  <c r="L53"/>
  <c r="M53"/>
  <c r="L67"/>
  <c r="M67"/>
  <c r="L36"/>
  <c r="M36"/>
  <c r="L52"/>
  <c r="M52"/>
  <c r="L46"/>
  <c r="M46"/>
  <c r="L35"/>
  <c r="M35"/>
  <c r="L23"/>
  <c r="M23"/>
  <c r="L63"/>
  <c r="M63"/>
  <c r="L62"/>
  <c r="M62"/>
  <c r="L9"/>
  <c r="M9"/>
  <c r="L61"/>
  <c r="M61"/>
  <c r="L8"/>
  <c r="M8"/>
  <c r="L34"/>
  <c r="M34"/>
  <c r="L22"/>
  <c r="M22"/>
  <c r="L60"/>
  <c r="M60"/>
  <c r="L21"/>
  <c r="M21"/>
  <c r="L20"/>
  <c r="M20"/>
  <c r="L45"/>
  <c r="M45"/>
  <c r="L7"/>
  <c r="M7"/>
  <c r="L19"/>
  <c r="M19"/>
  <c r="L33"/>
  <c r="M33"/>
  <c r="L59"/>
  <c r="M59"/>
  <c r="L6"/>
  <c r="M6"/>
  <c r="L18"/>
  <c r="M18"/>
  <c r="L17"/>
  <c r="M17"/>
  <c r="L66"/>
  <c r="M66"/>
  <c r="L5"/>
  <c r="L69"/>
  <c r="M69"/>
  <c r="L30" i="4"/>
  <c r="L14"/>
  <c r="L29"/>
  <c r="L42"/>
  <c r="L41"/>
  <c r="L28"/>
  <c r="L49"/>
  <c r="L48"/>
  <c r="L13"/>
  <c r="L27"/>
  <c r="L40"/>
  <c r="L26"/>
  <c r="L12"/>
  <c r="L39"/>
  <c r="L47"/>
  <c r="L38"/>
  <c r="L11"/>
  <c r="L56"/>
  <c r="L25"/>
  <c r="L37"/>
  <c r="L55"/>
  <c r="L54"/>
  <c r="L24"/>
  <c r="L10"/>
  <c r="L63"/>
  <c r="L67"/>
  <c r="L36"/>
  <c r="L52"/>
  <c r="L46"/>
  <c r="L35"/>
  <c r="L23"/>
  <c r="L9"/>
  <c r="L8"/>
  <c r="L34"/>
  <c r="L22"/>
  <c r="L21"/>
  <c r="L20"/>
  <c r="L45"/>
  <c r="L7"/>
  <c r="L19"/>
  <c r="L33"/>
  <c r="L59"/>
  <c r="L6"/>
  <c r="L18"/>
  <c r="L17"/>
  <c r="L66"/>
  <c r="J30"/>
  <c r="J14"/>
  <c r="J29"/>
  <c r="J42"/>
  <c r="J41"/>
  <c r="J28"/>
  <c r="J49"/>
  <c r="J48"/>
  <c r="J13"/>
  <c r="J27"/>
  <c r="J40"/>
  <c r="J26"/>
  <c r="J12"/>
  <c r="J39"/>
  <c r="J47"/>
  <c r="J38"/>
  <c r="J11"/>
  <c r="J56"/>
  <c r="J25"/>
  <c r="J37"/>
  <c r="J55"/>
  <c r="J54"/>
  <c r="J24"/>
  <c r="J10"/>
  <c r="J67"/>
  <c r="J36"/>
  <c r="J52"/>
  <c r="J46"/>
  <c r="J35"/>
  <c r="J23"/>
  <c r="J63"/>
  <c r="J62"/>
  <c r="J9"/>
  <c r="J8"/>
  <c r="J34"/>
  <c r="J22"/>
  <c r="J21"/>
  <c r="J20"/>
  <c r="J45"/>
  <c r="J7"/>
  <c r="J19"/>
  <c r="J33"/>
  <c r="J59"/>
  <c r="J6"/>
  <c r="J18"/>
  <c r="J17"/>
  <c r="J66"/>
  <c r="E30"/>
  <c r="E14"/>
  <c r="E29"/>
  <c r="E42"/>
  <c r="E41"/>
  <c r="E28"/>
  <c r="E49"/>
  <c r="E48"/>
  <c r="E13"/>
  <c r="E27"/>
  <c r="E40"/>
  <c r="E26"/>
  <c r="E12"/>
  <c r="E39"/>
  <c r="E47"/>
  <c r="E38"/>
  <c r="E11"/>
  <c r="E56"/>
  <c r="E25"/>
  <c r="E37"/>
  <c r="E55"/>
  <c r="E24"/>
  <c r="E10"/>
  <c r="E67"/>
  <c r="E36"/>
  <c r="E52"/>
  <c r="E46"/>
  <c r="E35"/>
  <c r="E23"/>
  <c r="E9"/>
  <c r="E8"/>
  <c r="E34"/>
  <c r="E22"/>
  <c r="E21"/>
  <c r="E20"/>
  <c r="E45"/>
  <c r="E7"/>
  <c r="E19"/>
  <c r="E33"/>
  <c r="E59"/>
  <c r="E6"/>
  <c r="E18"/>
  <c r="E17"/>
  <c r="E66"/>
  <c r="L5"/>
  <c r="J5"/>
  <c r="E5"/>
  <c r="M29" i="3"/>
  <c r="M13"/>
  <c r="M28"/>
  <c r="M41"/>
  <c r="M40"/>
  <c r="M27"/>
  <c r="M48"/>
  <c r="M47"/>
  <c r="M12"/>
  <c r="M26"/>
  <c r="M39"/>
  <c r="M25"/>
  <c r="M11"/>
  <c r="M38"/>
  <c r="M46"/>
  <c r="M37"/>
  <c r="M10"/>
  <c r="M55"/>
  <c r="M24"/>
  <c r="M36"/>
  <c r="M54"/>
  <c r="M53"/>
  <c r="M23"/>
  <c r="M9"/>
  <c r="M52"/>
  <c r="M66"/>
  <c r="M35"/>
  <c r="M51"/>
  <c r="M45"/>
  <c r="M34"/>
  <c r="M22"/>
  <c r="M62"/>
  <c r="M61"/>
  <c r="M8"/>
  <c r="M60"/>
  <c r="M7"/>
  <c r="M33"/>
  <c r="M21"/>
  <c r="M59"/>
  <c r="M20"/>
  <c r="M19"/>
  <c r="M44"/>
  <c r="M6"/>
  <c r="M18"/>
  <c r="M32"/>
  <c r="M58"/>
  <c r="M5"/>
  <c r="M17"/>
  <c r="M16"/>
  <c r="M65"/>
  <c r="K29"/>
  <c r="K13"/>
  <c r="K28"/>
  <c r="K41"/>
  <c r="K40"/>
  <c r="K27"/>
  <c r="K48"/>
  <c r="K47"/>
  <c r="K12"/>
  <c r="K26"/>
  <c r="K39"/>
  <c r="K25"/>
  <c r="K11"/>
  <c r="K38"/>
  <c r="K46"/>
  <c r="K37"/>
  <c r="K10"/>
  <c r="K55"/>
  <c r="K24"/>
  <c r="K36"/>
  <c r="K54"/>
  <c r="K53"/>
  <c r="K23"/>
  <c r="K9"/>
  <c r="K52"/>
  <c r="K66"/>
  <c r="K35"/>
  <c r="K51"/>
  <c r="K45"/>
  <c r="K34"/>
  <c r="K22"/>
  <c r="K62"/>
  <c r="K61"/>
  <c r="K8"/>
  <c r="K60"/>
  <c r="K7"/>
  <c r="K33"/>
  <c r="K21"/>
  <c r="K59"/>
  <c r="K20"/>
  <c r="K19"/>
  <c r="K44"/>
  <c r="K6"/>
  <c r="K18"/>
  <c r="K32"/>
  <c r="K58"/>
  <c r="K5"/>
  <c r="K17"/>
  <c r="K16"/>
  <c r="K65"/>
  <c r="M4"/>
  <c r="K4"/>
  <c r="I29"/>
  <c r="I13"/>
  <c r="I28"/>
  <c r="I41"/>
  <c r="I40"/>
  <c r="I27"/>
  <c r="I48"/>
  <c r="I47"/>
  <c r="I12"/>
  <c r="I26"/>
  <c r="I39"/>
  <c r="I25"/>
  <c r="I11"/>
  <c r="I38"/>
  <c r="I46"/>
  <c r="I37"/>
  <c r="I10"/>
  <c r="I55"/>
  <c r="I24"/>
  <c r="I36"/>
  <c r="I54"/>
  <c r="I53"/>
  <c r="I23"/>
  <c r="I9"/>
  <c r="I52"/>
  <c r="I66"/>
  <c r="I35"/>
  <c r="I51"/>
  <c r="I45"/>
  <c r="I34"/>
  <c r="I22"/>
  <c r="I62"/>
  <c r="I61"/>
  <c r="I8"/>
  <c r="I60"/>
  <c r="I7"/>
  <c r="I33"/>
  <c r="I21"/>
  <c r="I59"/>
  <c r="I20"/>
  <c r="I19"/>
  <c r="I44"/>
  <c r="I6"/>
  <c r="I18"/>
  <c r="I32"/>
  <c r="I58"/>
  <c r="I5"/>
  <c r="I17"/>
  <c r="I16"/>
  <c r="I65"/>
  <c r="I4"/>
  <c r="G29"/>
  <c r="G13"/>
  <c r="G28"/>
  <c r="G41"/>
  <c r="G40"/>
  <c r="G27"/>
  <c r="G48"/>
  <c r="G47"/>
  <c r="G12"/>
  <c r="G26"/>
  <c r="G39"/>
  <c r="G25"/>
  <c r="G11"/>
  <c r="G38"/>
  <c r="G46"/>
  <c r="G37"/>
  <c r="G10"/>
  <c r="G55"/>
  <c r="G24"/>
  <c r="G36"/>
  <c r="G54"/>
  <c r="G53"/>
  <c r="G23"/>
  <c r="G9"/>
  <c r="G52"/>
  <c r="G66"/>
  <c r="G35"/>
  <c r="G51"/>
  <c r="G45"/>
  <c r="G34"/>
  <c r="G22"/>
  <c r="G62"/>
  <c r="G61"/>
  <c r="G8"/>
  <c r="G60"/>
  <c r="G7"/>
  <c r="G33"/>
  <c r="G21"/>
  <c r="G59"/>
  <c r="G20"/>
  <c r="G19"/>
  <c r="G44"/>
  <c r="G6"/>
  <c r="G18"/>
  <c r="G32"/>
  <c r="G58"/>
  <c r="G5"/>
  <c r="G17"/>
  <c r="G16"/>
  <c r="G65"/>
  <c r="G4"/>
  <c r="E29"/>
  <c r="E13"/>
  <c r="E28"/>
  <c r="E41"/>
  <c r="E40"/>
  <c r="E27"/>
  <c r="E48"/>
  <c r="E47"/>
  <c r="E12"/>
  <c r="E26"/>
  <c r="E39"/>
  <c r="E25"/>
  <c r="E11"/>
  <c r="E38"/>
  <c r="E46"/>
  <c r="E37"/>
  <c r="E10"/>
  <c r="E55"/>
  <c r="E24"/>
  <c r="E36"/>
  <c r="E54"/>
  <c r="E53"/>
  <c r="E23"/>
  <c r="E9"/>
  <c r="E52"/>
  <c r="E66"/>
  <c r="E35"/>
  <c r="E51"/>
  <c r="E45"/>
  <c r="E34"/>
  <c r="E22"/>
  <c r="E62"/>
  <c r="E61"/>
  <c r="E8"/>
  <c r="E60"/>
  <c r="E7"/>
  <c r="E33"/>
  <c r="E21"/>
  <c r="E59"/>
  <c r="E20"/>
  <c r="E19"/>
  <c r="E44"/>
  <c r="E6"/>
  <c r="E18"/>
  <c r="E32"/>
  <c r="E58"/>
  <c r="E5"/>
  <c r="E17"/>
  <c r="E16"/>
  <c r="E65"/>
  <c r="E4"/>
  <c r="M5" i="5"/>
</calcChain>
</file>

<file path=xl/sharedStrings.xml><?xml version="1.0" encoding="utf-8"?>
<sst xmlns="http://schemas.openxmlformats.org/spreadsheetml/2006/main" count="1330" uniqueCount="636">
  <si>
    <t>BENTON COUNTY LIBRARY</t>
  </si>
  <si>
    <t>BLACKMUR MEMORIAL LIBRARY</t>
  </si>
  <si>
    <t>BOLIVAR COUNTY LIBRARY</t>
  </si>
  <si>
    <t xml:space="preserve">CARNEGIE PUBLIC LIBRARY </t>
  </si>
  <si>
    <t>CARROLL COUNTY PUBLIC LIBRARY SYSTEM</t>
  </si>
  <si>
    <t>CENTRAL MISSISSIPPI REGIONAL LIBRARY</t>
  </si>
  <si>
    <t>COLUMBUS-LOWNDES PUBLIC LIBRARY</t>
  </si>
  <si>
    <t>COPIAH-JEFFERSON REGIONAL LIBRARY</t>
  </si>
  <si>
    <t>COVINGTON COUNTY LIBRARY SYSTEM</t>
  </si>
  <si>
    <t>DIXIE REGIONAL LIBRARY SYSTEM</t>
  </si>
  <si>
    <t>EAST MISSISSIPPI REGIONAL LIBRARY</t>
  </si>
  <si>
    <t>ELIZABETH JONES LIBRARY</t>
  </si>
  <si>
    <t>FIRST REGIONAL LIBRARY</t>
  </si>
  <si>
    <t>GREENWOOD-LEFLORE PUBLIC LIBRARY</t>
  </si>
  <si>
    <t>HANCOCK COUNTY LIBRARY</t>
  </si>
  <si>
    <t>HARRIETTE PERSON MEMORIAL LIBRARY</t>
  </si>
  <si>
    <t>HARRISON COUNTY LIBRARY SYSTEM</t>
  </si>
  <si>
    <t>HUMPHREYS COUNTY LIBRARY SYSTEM</t>
  </si>
  <si>
    <t>JACKSON/HINDS LIBRARY SYSTEM</t>
  </si>
  <si>
    <t>JACKSON-GEORGE REGIONAL LIBRARY SYSTEM</t>
  </si>
  <si>
    <t>KEMPER-NEWTON REGIONAL LIBRARY</t>
  </si>
  <si>
    <t>LAMAR COUNTY LIBRARY SYSTEM</t>
  </si>
  <si>
    <t>LAUREL-JONES COUNTY LIBRARY SYSTEM, INC.</t>
  </si>
  <si>
    <t>LEE-ITAWAMBA LIBRARY SYSTEM</t>
  </si>
  <si>
    <t>LINCOLN-LAWRENCE-FRANKLIN REGIONAL LIBRARY</t>
  </si>
  <si>
    <t>LONG BEACH PUBLIC LIBRARY</t>
  </si>
  <si>
    <t>MADISON COUNTY LIBRARY SYSTEM</t>
  </si>
  <si>
    <t>MARKS-QUITMAN COUNTY LIBRARY</t>
  </si>
  <si>
    <t>MARSHALL COUNTY LIBRARY</t>
  </si>
  <si>
    <t>MERIDIAN-LAUDERDALE COUNTY PUBLIC LIBRARY</t>
  </si>
  <si>
    <t>MID-MISSISSIPPI REGIONAL LIBRARY</t>
  </si>
  <si>
    <t>NATCHEZ ADAMS WILKINSON LIBRARY SERVICE</t>
  </si>
  <si>
    <t>NESHOBA COUNTY PUBLIC LIBRARY</t>
  </si>
  <si>
    <t>NORTHEAST REGIONAL LIBRARY</t>
  </si>
  <si>
    <t>NOXUBEE COUNTY LIBRARY</t>
  </si>
  <si>
    <t>PEARL RIVER COUNTY LIBRARY SYSTEM</t>
  </si>
  <si>
    <t>PIKE-AMITE-WALTHALL LIBRARY SYSTEM</t>
  </si>
  <si>
    <t>PINE FOREST REGIONAL LIBRARY</t>
  </si>
  <si>
    <t>SHARKEY-ISSAQUENA COUNTY LIBRARY</t>
  </si>
  <si>
    <t>SOUTH MISSISSIPPI REGIONAL LIBRARY</t>
  </si>
  <si>
    <t>STARKVILLE-OKTIBBEHA COUNTY PUBLIC LIBRARY SYSTEM</t>
  </si>
  <si>
    <t>SUNFLOWER COUNTY LIBRARY</t>
  </si>
  <si>
    <t>TALLAHATCHIE COUNTY LIBRARY</t>
  </si>
  <si>
    <t>THE LIBRARY OF HATTIESBURG, PETAL &amp; FORREST C</t>
  </si>
  <si>
    <t>TOMBIGBEE REGIONAL LIBRARY</t>
  </si>
  <si>
    <t>UNION COUNTY LIBRARY SYSTEM</t>
  </si>
  <si>
    <t>WARREN COUNTY-VICKSBURG PUBLIC LIBRARY</t>
  </si>
  <si>
    <t>WASHINGTON COUNTY LIBRARY</t>
  </si>
  <si>
    <t>WAYNESBORO-WAYNE COUNTY LIBRARY SYSTEM</t>
  </si>
  <si>
    <t>YALOBUSHA COUNTY LIBRARY</t>
  </si>
  <si>
    <t>YAZOO LIBRARY ASSOCIATION</t>
  </si>
  <si>
    <t>Library Systems by Population</t>
  </si>
  <si>
    <t>*Population</t>
  </si>
  <si>
    <t>Hours Weekly</t>
  </si>
  <si>
    <t>Days Weekly</t>
  </si>
  <si>
    <t>HQ &amp; Branches</t>
  </si>
  <si>
    <t>ALA Lib</t>
  </si>
  <si>
    <t>Total Lib</t>
  </si>
  <si>
    <t>Other</t>
  </si>
  <si>
    <t>Total</t>
  </si>
  <si>
    <t>FTE</t>
  </si>
  <si>
    <t>Volunteer Hours</t>
  </si>
  <si>
    <t>Director Salary Range</t>
  </si>
  <si>
    <t>Group I - Under 20,000 Population</t>
  </si>
  <si>
    <t>25,000 to 35,000</t>
  </si>
  <si>
    <t>55,000 to 65,000</t>
  </si>
  <si>
    <t>35,000 to 45,000</t>
  </si>
  <si>
    <t>45,000 to 55,000</t>
  </si>
  <si>
    <t>65,000 +</t>
  </si>
  <si>
    <t>15,000 to 25,000</t>
  </si>
  <si>
    <t>City Income</t>
  </si>
  <si>
    <t>County Income</t>
  </si>
  <si>
    <t>Total Local Funds</t>
  </si>
  <si>
    <t>Local Per/Capita</t>
  </si>
  <si>
    <t>Federal Income</t>
  </si>
  <si>
    <t>Federal Per/Capita</t>
  </si>
  <si>
    <t>State Income</t>
  </si>
  <si>
    <t>State Per/Capita</t>
  </si>
  <si>
    <t>Other Income</t>
  </si>
  <si>
    <t>Other Per/Capita</t>
  </si>
  <si>
    <t>Total Income</t>
  </si>
  <si>
    <t>Total Per/Capita</t>
  </si>
  <si>
    <t>Capital Revenue</t>
  </si>
  <si>
    <t>Staffing Expenditures</t>
  </si>
  <si>
    <t>Materials Expenditures</t>
  </si>
  <si>
    <t>Salaries</t>
  </si>
  <si>
    <t>Benefits</t>
  </si>
  <si>
    <t>Percent</t>
  </si>
  <si>
    <t>Print</t>
  </si>
  <si>
    <t>Electronic</t>
  </si>
  <si>
    <t>Other Expenditures</t>
  </si>
  <si>
    <t>Total Expenditures</t>
  </si>
  <si>
    <t>Capital Expenditures</t>
  </si>
  <si>
    <t>Formats</t>
  </si>
  <si>
    <t>Databases</t>
  </si>
  <si>
    <t>Subscriptions</t>
  </si>
  <si>
    <t>Circulation</t>
  </si>
  <si>
    <t>E books</t>
  </si>
  <si>
    <t>Audio Phy</t>
  </si>
  <si>
    <t>Audio Download</t>
  </si>
  <si>
    <t>Vid Phy</t>
  </si>
  <si>
    <t>Vid Download</t>
  </si>
  <si>
    <t xml:space="preserve">Loc </t>
  </si>
  <si>
    <t xml:space="preserve">State </t>
  </si>
  <si>
    <t xml:space="preserve">Total </t>
  </si>
  <si>
    <t>Grand Total Materials</t>
  </si>
  <si>
    <t>Materials Per Capita</t>
  </si>
  <si>
    <t>Total withdrawn</t>
  </si>
  <si>
    <t>Children's</t>
  </si>
  <si>
    <t>Per Capita</t>
  </si>
  <si>
    <t>Population</t>
  </si>
  <si>
    <t>Interlibrary Loans</t>
  </si>
  <si>
    <t>Library Patrons</t>
  </si>
  <si>
    <t>Programming Events and Attendance</t>
  </si>
  <si>
    <t>Other Library Requests</t>
  </si>
  <si>
    <t>Items Provided</t>
  </si>
  <si>
    <t>Items Received</t>
  </si>
  <si>
    <t>Library Visits</t>
  </si>
  <si>
    <t>Registered Patrons</t>
  </si>
  <si>
    <t>Number of Children's Programs</t>
  </si>
  <si>
    <t>Number of YA Programs</t>
  </si>
  <si>
    <t>Requests by Your Library</t>
  </si>
  <si>
    <t>Library Visits per/Capita</t>
  </si>
  <si>
    <t>Percentage Population Registered</t>
  </si>
  <si>
    <t>Number of Library Programs</t>
  </si>
  <si>
    <t>Attendance at All Library Programs</t>
  </si>
  <si>
    <t>Attendance at Children's Programs</t>
  </si>
  <si>
    <t>Attendance at YA Programs</t>
  </si>
  <si>
    <t>Reference Questions</t>
  </si>
  <si>
    <t>Public Access</t>
  </si>
  <si>
    <t>Patrons Use of Internet for:</t>
  </si>
  <si>
    <t>Library Systems by Populations</t>
  </si>
  <si>
    <t>Total # Computers in System</t>
  </si>
  <si>
    <t>Number of Public Internet Terminals</t>
  </si>
  <si>
    <t>Users Per Year</t>
  </si>
  <si>
    <t>Under 8</t>
  </si>
  <si>
    <t>Ages 8 - 11</t>
  </si>
  <si>
    <t>Ages 12- 18</t>
  </si>
  <si>
    <t>Ages 19-45</t>
  </si>
  <si>
    <t>Ages 45+</t>
  </si>
  <si>
    <t>Access to Internet at Home</t>
  </si>
  <si>
    <t>Database Use Provided by State Used Outside Library</t>
  </si>
  <si>
    <t>Jobs</t>
  </si>
  <si>
    <t>Entertainment</t>
  </si>
  <si>
    <t>Gaming</t>
  </si>
  <si>
    <t>Social Networking</t>
  </si>
  <si>
    <t>E-mail</t>
  </si>
  <si>
    <t>Research</t>
  </si>
  <si>
    <t>Online Job Applications</t>
  </si>
  <si>
    <t>Online Classes</t>
  </si>
  <si>
    <t>Medical</t>
  </si>
  <si>
    <t>Government Programs</t>
  </si>
  <si>
    <t>N/A</t>
  </si>
  <si>
    <t>NR</t>
  </si>
  <si>
    <t>Library Systems</t>
  </si>
  <si>
    <t>County</t>
  </si>
  <si>
    <t>*Millage from County</t>
  </si>
  <si>
    <t>County Funds</t>
  </si>
  <si>
    <t>City</t>
  </si>
  <si>
    <t>Millage from City</t>
  </si>
  <si>
    <t>City Funds</t>
  </si>
  <si>
    <t>Benton</t>
  </si>
  <si>
    <t>Yalobusha</t>
  </si>
  <si>
    <t>Water Valley</t>
  </si>
  <si>
    <t>Bolivar</t>
  </si>
  <si>
    <t>Cleveland</t>
  </si>
  <si>
    <t>Boyle</t>
  </si>
  <si>
    <t>Rosedale</t>
  </si>
  <si>
    <t>Shaw</t>
  </si>
  <si>
    <t>Shelby</t>
  </si>
  <si>
    <t>CARNEGIE PUBLIC LIBRARY</t>
  </si>
  <si>
    <t>Clarksdale</t>
  </si>
  <si>
    <t>Coahoma</t>
  </si>
  <si>
    <t>CARROLL COUNTY PUBLIC LIBRARY</t>
  </si>
  <si>
    <t>Carroll</t>
  </si>
  <si>
    <t>Carrollton</t>
  </si>
  <si>
    <t>North Carrollton</t>
  </si>
  <si>
    <t>Vaiden</t>
  </si>
  <si>
    <t>Pearl</t>
  </si>
  <si>
    <t>Brandon</t>
  </si>
  <si>
    <t>Puckett</t>
  </si>
  <si>
    <t>Pelahatchie</t>
  </si>
  <si>
    <t>Florence</t>
  </si>
  <si>
    <t>Richland</t>
  </si>
  <si>
    <t>Forest</t>
  </si>
  <si>
    <t>Morton</t>
  </si>
  <si>
    <t>Lake</t>
  </si>
  <si>
    <t>Magee</t>
  </si>
  <si>
    <t>Mendenhall</t>
  </si>
  <si>
    <t>Polkville</t>
  </si>
  <si>
    <t>Raleigh</t>
  </si>
  <si>
    <t>Taylorsville</t>
  </si>
  <si>
    <t>Rankin</t>
  </si>
  <si>
    <t>Scott</t>
  </si>
  <si>
    <t>Simpson</t>
  </si>
  <si>
    <t>Smith</t>
  </si>
  <si>
    <t>Lowndes</t>
  </si>
  <si>
    <t>Columbus</t>
  </si>
  <si>
    <t>Copiah</t>
  </si>
  <si>
    <t>Crystal Springs</t>
  </si>
  <si>
    <t>Georgetown</t>
  </si>
  <si>
    <t>Hazlehurst</t>
  </si>
  <si>
    <t>Wesson</t>
  </si>
  <si>
    <t>Fayette</t>
  </si>
  <si>
    <t>Jefferson</t>
  </si>
  <si>
    <t xml:space="preserve">Covington </t>
  </si>
  <si>
    <t>Collins</t>
  </si>
  <si>
    <t>Mount Olive</t>
  </si>
  <si>
    <t>Seminary</t>
  </si>
  <si>
    <t>Pontotoc</t>
  </si>
  <si>
    <t>Calhoun</t>
  </si>
  <si>
    <t>Bruce</t>
  </si>
  <si>
    <t>Calhoun City</t>
  </si>
  <si>
    <t>Vardaman</t>
  </si>
  <si>
    <t>Chickasaw</t>
  </si>
  <si>
    <t>Houlka</t>
  </si>
  <si>
    <t>Lee</t>
  </si>
  <si>
    <t xml:space="preserve">Clarke </t>
  </si>
  <si>
    <t>Enterprise</t>
  </si>
  <si>
    <t>Pachuta</t>
  </si>
  <si>
    <t>Stonewall</t>
  </si>
  <si>
    <t>Quitman</t>
  </si>
  <si>
    <t>Jasper</t>
  </si>
  <si>
    <t>Bay Springs</t>
  </si>
  <si>
    <t>Heidelberg</t>
  </si>
  <si>
    <t>Grenada</t>
  </si>
  <si>
    <t>DeSoto</t>
  </si>
  <si>
    <t>Hernando</t>
  </si>
  <si>
    <t>Horn Lake</t>
  </si>
  <si>
    <t>Olive Branch</t>
  </si>
  <si>
    <t>Southaven</t>
  </si>
  <si>
    <t>Walls</t>
  </si>
  <si>
    <t>Lafayette</t>
  </si>
  <si>
    <t>Oxford</t>
  </si>
  <si>
    <t>Panola</t>
  </si>
  <si>
    <t>Batesville</t>
  </si>
  <si>
    <t>Como</t>
  </si>
  <si>
    <t>Crenshaw</t>
  </si>
  <si>
    <t>Sardis</t>
  </si>
  <si>
    <t>Tate</t>
  </si>
  <si>
    <t>Coldwater</t>
  </si>
  <si>
    <t>Senatobia</t>
  </si>
  <si>
    <t>Tunica</t>
  </si>
  <si>
    <t>Leflore County</t>
  </si>
  <si>
    <t>Greenwood</t>
  </si>
  <si>
    <t>Hancock</t>
  </si>
  <si>
    <t>Bay Saint Louis</t>
  </si>
  <si>
    <t>Waveland</t>
  </si>
  <si>
    <t>Claiborne</t>
  </si>
  <si>
    <t>Port Gibson</t>
  </si>
  <si>
    <t>Harrison</t>
  </si>
  <si>
    <t>Gulfport</t>
  </si>
  <si>
    <t>Biloxi</t>
  </si>
  <si>
    <t>D'Iberville</t>
  </si>
  <si>
    <t>Pass Christian</t>
  </si>
  <si>
    <t>Belzoni</t>
  </si>
  <si>
    <t>Humphreys</t>
  </si>
  <si>
    <t>Hinds</t>
  </si>
  <si>
    <t>Jackson</t>
  </si>
  <si>
    <t>Pascagoula</t>
  </si>
  <si>
    <t>Gautier</t>
  </si>
  <si>
    <t>Ocean Springs</t>
  </si>
  <si>
    <t>Moss Point</t>
  </si>
  <si>
    <t>George</t>
  </si>
  <si>
    <t>Newton</t>
  </si>
  <si>
    <t>Decatur</t>
  </si>
  <si>
    <t>Union</t>
  </si>
  <si>
    <t>Kemper</t>
  </si>
  <si>
    <t>DeKalb</t>
  </si>
  <si>
    <t>Scooba</t>
  </si>
  <si>
    <t>Lamar</t>
  </si>
  <si>
    <t>LAUREL-JONES COUNTY LIBRARY</t>
  </si>
  <si>
    <t>Jones</t>
  </si>
  <si>
    <t>Ellisville</t>
  </si>
  <si>
    <t>Laurel</t>
  </si>
  <si>
    <t>Sandersville</t>
  </si>
  <si>
    <t>Tupelo</t>
  </si>
  <si>
    <t>Fulton</t>
  </si>
  <si>
    <t xml:space="preserve">Itawamba </t>
  </si>
  <si>
    <t>Lincoln</t>
  </si>
  <si>
    <t>Brookhaven</t>
  </si>
  <si>
    <t>Lawrence</t>
  </si>
  <si>
    <t>Franklin</t>
  </si>
  <si>
    <t>Meadville</t>
  </si>
  <si>
    <t>Bude</t>
  </si>
  <si>
    <t>Madison</t>
  </si>
  <si>
    <t>Canton</t>
  </si>
  <si>
    <t>Ridgeland</t>
  </si>
  <si>
    <t>Flora</t>
  </si>
  <si>
    <t>Long Beach</t>
  </si>
  <si>
    <t>Lauderdale</t>
  </si>
  <si>
    <t xml:space="preserve">Marshall </t>
  </si>
  <si>
    <t>Marks</t>
  </si>
  <si>
    <t>Holly Springs</t>
  </si>
  <si>
    <t>Meridian</t>
  </si>
  <si>
    <t>Attala</t>
  </si>
  <si>
    <t>Kosciusko</t>
  </si>
  <si>
    <t>Holmes</t>
  </si>
  <si>
    <t>Durant</t>
  </si>
  <si>
    <t>Goodman</t>
  </si>
  <si>
    <t>Pickens</t>
  </si>
  <si>
    <t>Tchula</t>
  </si>
  <si>
    <t>West</t>
  </si>
  <si>
    <t>Leake</t>
  </si>
  <si>
    <t>Carthage</t>
  </si>
  <si>
    <t>Walnut Grove</t>
  </si>
  <si>
    <t>Montgomery</t>
  </si>
  <si>
    <t>Duck Hill</t>
  </si>
  <si>
    <t>Kilmichael</t>
  </si>
  <si>
    <t>Winona</t>
  </si>
  <si>
    <t>Winston</t>
  </si>
  <si>
    <t>Louisville</t>
  </si>
  <si>
    <t>Wilkinson</t>
  </si>
  <si>
    <t>Adams</t>
  </si>
  <si>
    <t>Natchez</t>
  </si>
  <si>
    <t>Neshoba</t>
  </si>
  <si>
    <t>Alcorn</t>
  </si>
  <si>
    <t>Philadelphia</t>
  </si>
  <si>
    <t>Prentiss</t>
  </si>
  <si>
    <t xml:space="preserve">Tishomingo </t>
  </si>
  <si>
    <t>Tippah</t>
  </si>
  <si>
    <t>Tishomingo</t>
  </si>
  <si>
    <t>Noxubee</t>
  </si>
  <si>
    <t>Macon</t>
  </si>
  <si>
    <t>Picayune</t>
  </si>
  <si>
    <t>Poplarville</t>
  </si>
  <si>
    <t>Pearl River County</t>
  </si>
  <si>
    <t>Pike</t>
  </si>
  <si>
    <t>McComb</t>
  </si>
  <si>
    <t>Amite</t>
  </si>
  <si>
    <t xml:space="preserve">Walthall </t>
  </si>
  <si>
    <t>Gloster</t>
  </si>
  <si>
    <t>Tylertown</t>
  </si>
  <si>
    <t>Stone</t>
  </si>
  <si>
    <t>Greene</t>
  </si>
  <si>
    <t>Perry</t>
  </si>
  <si>
    <t>Wiggins</t>
  </si>
  <si>
    <t>SHARKEY-ISSAQUENA LIBRARY SYSTEM</t>
  </si>
  <si>
    <t>Sharkey</t>
  </si>
  <si>
    <t>Issaquena</t>
  </si>
  <si>
    <t>Rolling Fork</t>
  </si>
  <si>
    <t>Marion</t>
  </si>
  <si>
    <t>Jefferson Davis</t>
  </si>
  <si>
    <t>Columbia</t>
  </si>
  <si>
    <t>Bassfield</t>
  </si>
  <si>
    <t>STARKVILLE-OKTIBBEHA COUNTY LIBRARY SY</t>
  </si>
  <si>
    <t>Oktibbeha</t>
  </si>
  <si>
    <t>Starkville</t>
  </si>
  <si>
    <t>Maben</t>
  </si>
  <si>
    <t>Sturgis</t>
  </si>
  <si>
    <t>Sunflower</t>
  </si>
  <si>
    <t>Indianola</t>
  </si>
  <si>
    <t>Drew</t>
  </si>
  <si>
    <t>Ruleville</t>
  </si>
  <si>
    <t>Inverness</t>
  </si>
  <si>
    <t>Moorhead</t>
  </si>
  <si>
    <t>TALLAHATCHIE COUNTY</t>
  </si>
  <si>
    <t>Tallahatchie</t>
  </si>
  <si>
    <t>Charleston</t>
  </si>
  <si>
    <t>Tutwiler</t>
  </si>
  <si>
    <t>Forrest</t>
  </si>
  <si>
    <t>THE LIBRARY OF HATTIESBURG, PETAL &amp; FORREST COUNTY</t>
  </si>
  <si>
    <t>Hattiesburg</t>
  </si>
  <si>
    <t>Petal</t>
  </si>
  <si>
    <t>Choctaw</t>
  </si>
  <si>
    <t>Clay</t>
  </si>
  <si>
    <t>Monroe</t>
  </si>
  <si>
    <t xml:space="preserve"> West Point</t>
  </si>
  <si>
    <t>Eupora</t>
  </si>
  <si>
    <t>Amory</t>
  </si>
  <si>
    <t>Nettleton</t>
  </si>
  <si>
    <t>Webster</t>
  </si>
  <si>
    <t>New Albany</t>
  </si>
  <si>
    <t>Warren</t>
  </si>
  <si>
    <t>Greenville</t>
  </si>
  <si>
    <t>Washington</t>
  </si>
  <si>
    <t>Wayne</t>
  </si>
  <si>
    <t>City of Waynesboro</t>
  </si>
  <si>
    <t>Coffeeville</t>
  </si>
  <si>
    <t>Oakland</t>
  </si>
  <si>
    <t>Yazoo City</t>
  </si>
  <si>
    <t>Yazoo</t>
  </si>
  <si>
    <t>Library System</t>
  </si>
  <si>
    <t>Covington County Library System</t>
  </si>
  <si>
    <t/>
  </si>
  <si>
    <t>Bond Memorial Library</t>
  </si>
  <si>
    <t>Hickory Flat Public Library</t>
  </si>
  <si>
    <t>Blackmur Memorial Library</t>
  </si>
  <si>
    <t>Benoit Public Library</t>
  </si>
  <si>
    <t>Gunnison Public Library</t>
  </si>
  <si>
    <t>Mound Bayou Public Library</t>
  </si>
  <si>
    <t>Dr. Robert T. Hollingsworth Public Library</t>
  </si>
  <si>
    <t>Rosedale Public Library</t>
  </si>
  <si>
    <t>Thelma Rayner Memorial Library</t>
  </si>
  <si>
    <t>Robinson-Carpenter Memorial Library</t>
  </si>
  <si>
    <t>Field Memorial Library</t>
  </si>
  <si>
    <t>Carnegie Public Library of Clarksdale and Coahoma County</t>
  </si>
  <si>
    <t>Carrollton North-Carrollton  Public Library System</t>
  </si>
  <si>
    <t>Vaiden Public Library</t>
  </si>
  <si>
    <t>G. Chastain Flynt Memorial Library</t>
  </si>
  <si>
    <t>Pearl Public Library</t>
  </si>
  <si>
    <t>Brandon Public Library</t>
  </si>
  <si>
    <t>Puckett Public Library</t>
  </si>
  <si>
    <t>Pelahatchie Public Library</t>
  </si>
  <si>
    <t>Morton Public Library</t>
  </si>
  <si>
    <t>Forest Public Library</t>
  </si>
  <si>
    <t>Sandhill Public Library</t>
  </si>
  <si>
    <t>Richland Public Library</t>
  </si>
  <si>
    <t>Northwest Point Reservoir Library</t>
  </si>
  <si>
    <t>Florence Public Library</t>
  </si>
  <si>
    <t>Sebastopol Public Library</t>
  </si>
  <si>
    <t>Lake Public Library</t>
  </si>
  <si>
    <t>Magee Public Library</t>
  </si>
  <si>
    <t>Mendenhall Public Library</t>
  </si>
  <si>
    <t>Evon A. Ford Public Library</t>
  </si>
  <si>
    <t>Floyd J. Robinson Memorial Library</t>
  </si>
  <si>
    <t>Polkville Public Library</t>
  </si>
  <si>
    <t>R. T. Prince Memorial Library</t>
  </si>
  <si>
    <t>Harrisville Public Library</t>
  </si>
  <si>
    <t>Columbus Public Library</t>
  </si>
  <si>
    <t>Artesia Public Library</t>
  </si>
  <si>
    <t>Caledonia Public Lirary</t>
  </si>
  <si>
    <t>Crawford Public Library</t>
  </si>
  <si>
    <t>J.T. Biggs Memorial Library</t>
  </si>
  <si>
    <t>Jefferson County Library</t>
  </si>
  <si>
    <t>George W Covington Memorial Library</t>
  </si>
  <si>
    <t xml:space="preserve">R. E. Blackwell Memorial Libary </t>
  </si>
  <si>
    <t>Conner Graham Memorial Library</t>
  </si>
  <si>
    <t>Jane Blain Brewer Memorial</t>
  </si>
  <si>
    <t>Pontotoc County Library</t>
  </si>
  <si>
    <t>Jesse Yancy Memorial Library</t>
  </si>
  <si>
    <t>Calhoun City Library</t>
  </si>
  <si>
    <t>Edmondson Memorial Library</t>
  </si>
  <si>
    <t>Okolona Carnegie Library</t>
  </si>
  <si>
    <t>Houston Carnegie Library</t>
  </si>
  <si>
    <t>Houlka Public Library</t>
  </si>
  <si>
    <t>Sherman Public Library</t>
  </si>
  <si>
    <t>Bay Springs Municipal Library</t>
  </si>
  <si>
    <t>Quitman Public Library</t>
  </si>
  <si>
    <t>Enterprise Public Library</t>
  </si>
  <si>
    <t>Mary Weems Parker Memorial Library</t>
  </si>
  <si>
    <t>Pachuta Public Library</t>
  </si>
  <si>
    <t>Stonewall Public Library</t>
  </si>
  <si>
    <t>Elizabeth Jones Library</t>
  </si>
  <si>
    <t>Hernando Public Library</t>
  </si>
  <si>
    <t>B.J. Chain Public Library</t>
  </si>
  <si>
    <t>Lafayette County &amp; Oxford Public Library</t>
  </si>
  <si>
    <t>Batesville Public Library</t>
  </si>
  <si>
    <t>Sardis Public Library</t>
  </si>
  <si>
    <t>M.R. Dye Public library</t>
  </si>
  <si>
    <t>Walls Public Library</t>
  </si>
  <si>
    <t>Robert C. Irwin Public Library</t>
  </si>
  <si>
    <t>Jessie J. Edwards Public Library</t>
  </si>
  <si>
    <t xml:space="preserve">Senatobia Public Library </t>
  </si>
  <si>
    <t>Sam Lapidus Memorial Public Library</t>
  </si>
  <si>
    <t xml:space="preserve">Emily Jones Pointer Public Library </t>
  </si>
  <si>
    <t xml:space="preserve">M. R. Davis Public Library </t>
  </si>
  <si>
    <t>Greenwood-Leflore Public Library</t>
  </si>
  <si>
    <t>Jodie E Wilson Branch Library</t>
  </si>
  <si>
    <t>Bay Saint Louis-Hancock County Library</t>
  </si>
  <si>
    <t>Waveland Public Library</t>
  </si>
  <si>
    <t>Kiln Public Library</t>
  </si>
  <si>
    <t>Charles B. Murphy Pearlington Public Library</t>
  </si>
  <si>
    <t>Harriette Person Memorial Library</t>
  </si>
  <si>
    <t>West Biloxi Library</t>
  </si>
  <si>
    <t>Orange Grove Library</t>
  </si>
  <si>
    <t>Margaret Sherry Library</t>
  </si>
  <si>
    <t>Pass Christian Library</t>
  </si>
  <si>
    <t>Woolmarket Library</t>
  </si>
  <si>
    <t>Biloxi Public Library</t>
  </si>
  <si>
    <t>Saucier Children's Library</t>
  </si>
  <si>
    <t>Gulfport Library</t>
  </si>
  <si>
    <t>Isola Public Library</t>
  </si>
  <si>
    <t>Humphreys County Library</t>
  </si>
  <si>
    <t>Eudora Welty Library</t>
  </si>
  <si>
    <t>Margaret Walker Alexander Library</t>
  </si>
  <si>
    <t>Ella Bess Austin Library</t>
  </si>
  <si>
    <t>R.G. Bolden/Anna Bell-Moore Library</t>
  </si>
  <si>
    <t>Beverly J. Brown Library</t>
  </si>
  <si>
    <t>Medgar Evers Library</t>
  </si>
  <si>
    <t>Lois A. Flagg Library</t>
  </si>
  <si>
    <t>Fannie Lou Hamer Library</t>
  </si>
  <si>
    <t>Annie T. Jeffers Library</t>
  </si>
  <si>
    <t>Evelyn T. Majure Library</t>
  </si>
  <si>
    <t>Willie Morris Library</t>
  </si>
  <si>
    <t>Quisenberry Library</t>
  </si>
  <si>
    <t>Raymond Library</t>
  </si>
  <si>
    <t>Charles W. Tisdale Lilbrary</t>
  </si>
  <si>
    <t>Richard Wright Library</t>
  </si>
  <si>
    <t>Kathleen McIlwain Public Library of Gautier</t>
  </si>
  <si>
    <t>Lucedale-George County Public Library</t>
  </si>
  <si>
    <t>Ina Thompson Moss Point Library</t>
  </si>
  <si>
    <t>Ocean Springs Municipal Library</t>
  </si>
  <si>
    <t>Pascagoula Public Library</t>
  </si>
  <si>
    <t>St. Martin Public Library</t>
  </si>
  <si>
    <t>Vancleave Public Library</t>
  </si>
  <si>
    <t>Union Public Library</t>
  </si>
  <si>
    <t>DeKalb Public Library</t>
  </si>
  <si>
    <t>Decatur Public Library</t>
  </si>
  <si>
    <t>J Elliott McMullan Library</t>
  </si>
  <si>
    <t>Scooba Public Library</t>
  </si>
  <si>
    <t>Lumberton Public Library</t>
  </si>
  <si>
    <t>Purvis Public Library</t>
  </si>
  <si>
    <t>Oak Grove Public Library</t>
  </si>
  <si>
    <t xml:space="preserve">Laurel-Jones County Library </t>
  </si>
  <si>
    <t>Ellisville Public Library</t>
  </si>
  <si>
    <t>Lee County Library</t>
  </si>
  <si>
    <t>Lee County Library Bookmobile</t>
  </si>
  <si>
    <t>New Hebron Public Library</t>
  </si>
  <si>
    <t>Bude Public Library</t>
  </si>
  <si>
    <t>Long Beach Public Library</t>
  </si>
  <si>
    <t>Madison County-Canton Public Library</t>
  </si>
  <si>
    <t>Elsie Jurgens Memorial Library</t>
  </si>
  <si>
    <t>Flora Public Library</t>
  </si>
  <si>
    <t>Paul E. Griffin Library</t>
  </si>
  <si>
    <t>Rebecca Baine Rigby Library</t>
  </si>
  <si>
    <t xml:space="preserve">Marshall County Library </t>
  </si>
  <si>
    <t>Potts Camp Library</t>
  </si>
  <si>
    <t>Ruth B. French Library</t>
  </si>
  <si>
    <t>Carthage-Leake County Library</t>
  </si>
  <si>
    <t>Duck Hill Public Library</t>
  </si>
  <si>
    <t>Durant Public Library</t>
  </si>
  <si>
    <t>Goodman Public Library</t>
  </si>
  <si>
    <t>Kilmichael Public Library</t>
  </si>
  <si>
    <t>Lexington Public Library</t>
  </si>
  <si>
    <t>Tchula Public Library</t>
  </si>
  <si>
    <t>West Public Library</t>
  </si>
  <si>
    <t>Winona-Montgomery Library</t>
  </si>
  <si>
    <t>Winston County Library</t>
  </si>
  <si>
    <t>Judge George W Armstrong Library</t>
  </si>
  <si>
    <t>Kevin Poole Van Cleave Memorial Library</t>
  </si>
  <si>
    <t>Wilkinson County Woodville Public Library</t>
  </si>
  <si>
    <t>Anne Spencer Cox Library</t>
  </si>
  <si>
    <t>Belmont Library</t>
  </si>
  <si>
    <t>Blue Mountain Library</t>
  </si>
  <si>
    <t>Burnsville Library</t>
  </si>
  <si>
    <t xml:space="preserve">Chalybeate Library </t>
  </si>
  <si>
    <t xml:space="preserve">Corinth Library </t>
  </si>
  <si>
    <t>George E. Allen Library</t>
  </si>
  <si>
    <t xml:space="preserve">Iuka Library </t>
  </si>
  <si>
    <t>Marietta Library</t>
  </si>
  <si>
    <t xml:space="preserve">Rienzi Library </t>
  </si>
  <si>
    <t>Ripley Library</t>
  </si>
  <si>
    <t xml:space="preserve">Walnut Library </t>
  </si>
  <si>
    <t>Ada Session Fant Memorial</t>
  </si>
  <si>
    <t>Vista J. Daniels</t>
  </si>
  <si>
    <t>Brooksville Public Library</t>
  </si>
  <si>
    <t>Margaret Reed Crosby Memorial Library</t>
  </si>
  <si>
    <t>Poplarville Public Library</t>
  </si>
  <si>
    <t>McComb Public Library</t>
  </si>
  <si>
    <t>Alpha Center Library</t>
  </si>
  <si>
    <t>Magnolia Public Library</t>
  </si>
  <si>
    <t>Osyka Public Library</t>
  </si>
  <si>
    <t>Progress Public Library</t>
  </si>
  <si>
    <t>Crosby Public Library</t>
  </si>
  <si>
    <t>Gloster Public Library</t>
  </si>
  <si>
    <t>Liberty Public Library</t>
  </si>
  <si>
    <t>Walthall County Library</t>
  </si>
  <si>
    <t>William Estes Powell Memorial Library</t>
  </si>
  <si>
    <t>New Augusta Public Library</t>
  </si>
  <si>
    <t>Richton Public Library</t>
  </si>
  <si>
    <t>Stone County Library</t>
  </si>
  <si>
    <t>State Line Public Library</t>
  </si>
  <si>
    <t>McLain Public Library</t>
  </si>
  <si>
    <t>Leakesville Public Library</t>
  </si>
  <si>
    <t>Sharkey-Issaquena County Library</t>
  </si>
  <si>
    <t>Columbia-Marion County Public Library</t>
  </si>
  <si>
    <t>Prentiss Public Library</t>
  </si>
  <si>
    <t>Dr. Frank L. Leggett Public Library</t>
  </si>
  <si>
    <t>Starkville Public Library</t>
  </si>
  <si>
    <t>Maben Public Library</t>
  </si>
  <si>
    <t>Sturgis Public Library</t>
  </si>
  <si>
    <t>Drew Public Library</t>
  </si>
  <si>
    <t>Horace Stansel Library</t>
  </si>
  <si>
    <t>Inverness Public Library</t>
  </si>
  <si>
    <t>Kathy June Sherrif Public Library</t>
  </si>
  <si>
    <t>Henry M Seymour Library</t>
  </si>
  <si>
    <t>Charleston Public Library</t>
  </si>
  <si>
    <t>Tutwiler Public Library</t>
  </si>
  <si>
    <t>Hattiesburg Public Library</t>
  </si>
  <si>
    <t>Petal Public Library</t>
  </si>
  <si>
    <t>Amory Municipal Library</t>
  </si>
  <si>
    <t>Choctaw County Public Library</t>
  </si>
  <si>
    <t>Dorothy J. Lowe Memorial Library</t>
  </si>
  <si>
    <t>Weir Public Library</t>
  </si>
  <si>
    <t>Wren Public Library</t>
  </si>
  <si>
    <t>Webster County Public Library</t>
  </si>
  <si>
    <t>Mathiston Public Library</t>
  </si>
  <si>
    <t>Hamilton Public Library</t>
  </si>
  <si>
    <t>Jennie Stephens Smith Library</t>
  </si>
  <si>
    <t>Nance-McNeely Memorial Library</t>
  </si>
  <si>
    <t>WarrenCounty-Viciksburg Public Library</t>
  </si>
  <si>
    <t>Arcola Library</t>
  </si>
  <si>
    <t>Avon Library</t>
  </si>
  <si>
    <t>Glen Allan Library</t>
  </si>
  <si>
    <t>Torrey Wood Memorial Library</t>
  </si>
  <si>
    <t>Leland Library</t>
  </si>
  <si>
    <t>William Alexander Percy Memorial Library</t>
  </si>
  <si>
    <t>Alfred Rankins Memorial LIbrary</t>
  </si>
  <si>
    <t>Waynesboro-Wayne County Library</t>
  </si>
  <si>
    <t>Coffeeville Public Library</t>
  </si>
  <si>
    <t>Oakland Public Library</t>
  </si>
  <si>
    <t>Ciculation 2012</t>
  </si>
  <si>
    <t>Circulation 2011</t>
  </si>
  <si>
    <t>N/R</t>
  </si>
  <si>
    <t>William &amp; Dolores Mauldin Library</t>
  </si>
  <si>
    <t xml:space="preserve">Robert W. Windom, Jr. Public Library - Georgetown </t>
  </si>
  <si>
    <t>Longie Dale Memorial Library</t>
  </si>
  <si>
    <t xml:space="preserve">Margaret McRae Memorial Library - Tishomingo </t>
  </si>
  <si>
    <t>Marks Public Library</t>
  </si>
  <si>
    <t>B.S. Ricks Memorial Library - Yazoo City</t>
  </si>
  <si>
    <t>Bryan Public Library - West Point</t>
  </si>
  <si>
    <t>Lawrence County Public Library - Monticello</t>
  </si>
  <si>
    <t>Franklin County Public Library - Meadville</t>
  </si>
  <si>
    <t>Evans Memorial Library - Aberdeen</t>
  </si>
  <si>
    <t>Itawamba County Pratt Memorial Library - Fulton</t>
  </si>
  <si>
    <t>Neshoba County Public Library - Philadelphia</t>
  </si>
  <si>
    <t>L. R. Boyer Memorial Library - Sumrall</t>
  </si>
  <si>
    <t>Jerry Lawrence Memorial Library - D'Iberville</t>
  </si>
  <si>
    <t>Lincoln County Library - Brookhaven</t>
  </si>
  <si>
    <t>East Central Public Library - Hurley</t>
  </si>
  <si>
    <t>Meridian-Lauderdale County Public Library</t>
  </si>
  <si>
    <t>Attala County Library - Kosciusko</t>
  </si>
  <si>
    <t>Hours Open Week</t>
  </si>
  <si>
    <t>Branch and City</t>
  </si>
  <si>
    <t>*N/A indicates there is no population available from Census</t>
  </si>
  <si>
    <t>Group II - 20,001 to 40,000</t>
  </si>
  <si>
    <t>Group III - 40,001 to 60,000</t>
  </si>
  <si>
    <t>Group IV - 60,001 to 80,000</t>
  </si>
  <si>
    <t>Group V - 80,001 to 125,000</t>
  </si>
  <si>
    <t>Group VI - 125,000+</t>
  </si>
  <si>
    <t>Independent</t>
  </si>
  <si>
    <t>TOTALS</t>
  </si>
  <si>
    <t>Totals</t>
  </si>
  <si>
    <t>Demographics of Users</t>
  </si>
  <si>
    <t>Data is sorted by lowest to highest circulation for 2012</t>
  </si>
</sst>
</file>

<file path=xl/styles.xml><?xml version="1.0" encoding="utf-8"?>
<styleSheet xmlns="http://schemas.openxmlformats.org/spreadsheetml/2006/main">
  <numFmts count="7">
    <numFmt numFmtId="5" formatCode="&quot;$&quot;#,##0_);\(&quot;$&quot;#,##0\)"/>
    <numFmt numFmtId="44" formatCode="_(&quot;$&quot;* #,##0.00_);_(&quot;$&quot;* \(#,##0.00\);_(&quot;$&quot;* &quot;-&quot;??_);_(@_)"/>
    <numFmt numFmtId="164" formatCode="0.0"/>
    <numFmt numFmtId="165" formatCode="&quot;$&quot;#,##0"/>
    <numFmt numFmtId="166" formatCode="&quot;$&quot;#,##0.00"/>
    <numFmt numFmtId="167" formatCode="&quot;$&quot;0"/>
    <numFmt numFmtId="168" formatCode="0.000"/>
  </numFmts>
  <fonts count="12">
    <font>
      <sz val="11"/>
      <color theme="1"/>
      <name val="Calibri"/>
      <family val="2"/>
      <scheme val="minor"/>
    </font>
    <font>
      <b/>
      <sz val="11"/>
      <name val="Calibri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</borders>
  <cellStyleXfs count="3">
    <xf numFmtId="0" fontId="0" fillId="0" borderId="0"/>
    <xf numFmtId="44" fontId="6" fillId="0" borderId="0" applyFont="0" applyFill="0" applyBorder="0" applyAlignment="0" applyProtection="0"/>
    <xf numFmtId="0" fontId="5" fillId="0" borderId="0"/>
  </cellStyleXfs>
  <cellXfs count="107">
    <xf numFmtId="0" fontId="0" fillId="0" borderId="0" xfId="0"/>
    <xf numFmtId="0" fontId="0" fillId="0" borderId="0" xfId="0" applyNumberFormat="1"/>
    <xf numFmtId="0" fontId="1" fillId="0" borderId="0" xfId="0" applyFont="1" applyBorder="1"/>
    <xf numFmtId="0" fontId="1" fillId="0" borderId="0" xfId="0" applyFont="1" applyBorder="1" applyAlignment="1">
      <alignment horizontal="right" wrapText="1"/>
    </xf>
    <xf numFmtId="1" fontId="1" fillId="0" borderId="0" xfId="0" applyNumberFormat="1" applyFont="1" applyBorder="1" applyAlignment="1">
      <alignment horizontal="right" wrapText="1"/>
    </xf>
    <xf numFmtId="164" fontId="1" fillId="0" borderId="0" xfId="0" applyNumberFormat="1" applyFont="1" applyBorder="1" applyAlignment="1">
      <alignment horizontal="right" wrapText="1"/>
    </xf>
    <xf numFmtId="0" fontId="2" fillId="0" borderId="0" xfId="0" applyFont="1" applyBorder="1"/>
    <xf numFmtId="0" fontId="7" fillId="0" borderId="0" xfId="0" applyFont="1" applyBorder="1"/>
    <xf numFmtId="165" fontId="0" fillId="0" borderId="0" xfId="0" applyNumberFormat="1"/>
    <xf numFmtId="1" fontId="0" fillId="0" borderId="0" xfId="0" applyNumberFormat="1"/>
    <xf numFmtId="164" fontId="0" fillId="0" borderId="0" xfId="0" applyNumberFormat="1"/>
    <xf numFmtId="3" fontId="0" fillId="0" borderId="0" xfId="0" applyNumberFormat="1"/>
    <xf numFmtId="165" fontId="3" fillId="0" borderId="0" xfId="0" applyNumberFormat="1" applyFont="1" applyBorder="1" applyAlignment="1">
      <alignment horizontal="right" wrapText="1"/>
    </xf>
    <xf numFmtId="0" fontId="3" fillId="0" borderId="0" xfId="0" applyFont="1" applyBorder="1" applyAlignment="1">
      <alignment horizontal="right" wrapText="1"/>
    </xf>
    <xf numFmtId="166" fontId="3" fillId="0" borderId="0" xfId="0" applyNumberFormat="1" applyFont="1" applyBorder="1" applyAlignment="1">
      <alignment horizontal="right" wrapText="1"/>
    </xf>
    <xf numFmtId="0" fontId="8" fillId="0" borderId="0" xfId="0" applyNumberFormat="1" applyFont="1"/>
    <xf numFmtId="167" fontId="0" fillId="0" borderId="0" xfId="0" applyNumberFormat="1"/>
    <xf numFmtId="166" fontId="0" fillId="0" borderId="0" xfId="0" applyNumberFormat="1"/>
    <xf numFmtId="9" fontId="7" fillId="0" borderId="0" xfId="0" applyNumberFormat="1" applyFont="1" applyBorder="1"/>
    <xf numFmtId="0" fontId="1" fillId="0" borderId="0" xfId="0" applyFont="1" applyBorder="1" applyAlignment="1">
      <alignment horizontal="center"/>
    </xf>
    <xf numFmtId="0" fontId="8" fillId="0" borderId="0" xfId="0" applyFont="1" applyBorder="1"/>
    <xf numFmtId="0" fontId="9" fillId="0" borderId="0" xfId="0" applyFont="1" applyBorder="1"/>
    <xf numFmtId="9" fontId="0" fillId="0" borderId="0" xfId="0" applyNumberFormat="1"/>
    <xf numFmtId="3" fontId="9" fillId="0" borderId="0" xfId="0" applyNumberFormat="1" applyFont="1" applyBorder="1"/>
    <xf numFmtId="0" fontId="8" fillId="0" borderId="0" xfId="0" applyFont="1"/>
    <xf numFmtId="0" fontId="9" fillId="0" borderId="0" xfId="0" applyFont="1" applyBorder="1" applyAlignment="1">
      <alignment horizontal="right"/>
    </xf>
    <xf numFmtId="0" fontId="9" fillId="0" borderId="0" xfId="0" applyFont="1" applyBorder="1" applyAlignment="1">
      <alignment horizontal="right" wrapText="1"/>
    </xf>
    <xf numFmtId="3" fontId="9" fillId="0" borderId="0" xfId="0" applyNumberFormat="1" applyFont="1" applyBorder="1" applyAlignment="1">
      <alignment horizontal="right" wrapText="1"/>
    </xf>
    <xf numFmtId="2" fontId="9" fillId="0" borderId="0" xfId="0" applyNumberFormat="1" applyFont="1" applyBorder="1" applyAlignment="1">
      <alignment horizontal="right" wrapText="1"/>
    </xf>
    <xf numFmtId="2" fontId="9" fillId="0" borderId="0" xfId="0" applyNumberFormat="1" applyFont="1" applyBorder="1"/>
    <xf numFmtId="2" fontId="0" fillId="0" borderId="0" xfId="0" applyNumberFormat="1"/>
    <xf numFmtId="0" fontId="2" fillId="0" borderId="0" xfId="0" applyFont="1" applyBorder="1" applyAlignment="1">
      <alignment horizontal="right" wrapText="1"/>
    </xf>
    <xf numFmtId="0" fontId="10" fillId="0" borderId="0" xfId="0" applyFont="1"/>
    <xf numFmtId="0" fontId="9" fillId="0" borderId="0" xfId="0" applyFont="1" applyAlignment="1">
      <alignment wrapText="1"/>
    </xf>
    <xf numFmtId="0" fontId="8" fillId="0" borderId="0" xfId="0" applyFont="1" applyBorder="1" applyAlignment="1"/>
    <xf numFmtId="0" fontId="3" fillId="0" borderId="0" xfId="0" applyFont="1" applyBorder="1" applyAlignment="1">
      <alignment horizontal="left" wrapText="1"/>
    </xf>
    <xf numFmtId="0" fontId="2" fillId="0" borderId="0" xfId="0" applyFont="1" applyBorder="1" applyAlignment="1">
      <alignment horizontal="right"/>
    </xf>
    <xf numFmtId="1" fontId="2" fillId="0" borderId="0" xfId="0" applyNumberFormat="1" applyFont="1" applyBorder="1" applyAlignment="1">
      <alignment horizontal="right" wrapText="1"/>
    </xf>
    <xf numFmtId="165" fontId="2" fillId="0" borderId="0" xfId="0" applyNumberFormat="1" applyFont="1" applyBorder="1" applyAlignment="1">
      <alignment horizontal="right" wrapText="1"/>
    </xf>
    <xf numFmtId="0" fontId="0" fillId="0" borderId="0" xfId="0" applyBorder="1" applyAlignment="1">
      <alignment wrapText="1"/>
    </xf>
    <xf numFmtId="168" fontId="2" fillId="0" borderId="0" xfId="0" applyNumberFormat="1" applyFont="1" applyBorder="1" applyAlignment="1">
      <alignment horizontal="right" wrapText="1"/>
    </xf>
    <xf numFmtId="0" fontId="0" fillId="0" borderId="1" xfId="0" applyBorder="1"/>
    <xf numFmtId="0" fontId="0" fillId="0" borderId="1" xfId="0" applyBorder="1" applyAlignment="1">
      <alignment horizontal="right"/>
    </xf>
    <xf numFmtId="1" fontId="0" fillId="0" borderId="1" xfId="0" applyNumberFormat="1" applyBorder="1"/>
    <xf numFmtId="165" fontId="0" fillId="0" borderId="1" xfId="0" applyNumberFormat="1" applyBorder="1"/>
    <xf numFmtId="0" fontId="0" fillId="0" borderId="2" xfId="0" applyBorder="1"/>
    <xf numFmtId="1" fontId="0" fillId="0" borderId="2" xfId="0" applyNumberFormat="1" applyBorder="1"/>
    <xf numFmtId="165" fontId="0" fillId="0" borderId="2" xfId="0" applyNumberFormat="1" applyBorder="1"/>
    <xf numFmtId="167" fontId="0" fillId="0" borderId="1" xfId="0" applyNumberFormat="1" applyBorder="1"/>
    <xf numFmtId="167" fontId="0" fillId="0" borderId="2" xfId="0" applyNumberFormat="1" applyBorder="1"/>
    <xf numFmtId="5" fontId="6" fillId="0" borderId="1" xfId="1" applyNumberFormat="1" applyFont="1" applyBorder="1"/>
    <xf numFmtId="3" fontId="1" fillId="0" borderId="0" xfId="0" applyNumberFormat="1" applyFont="1" applyBorder="1" applyAlignment="1">
      <alignment horizontal="right" wrapText="1"/>
    </xf>
    <xf numFmtId="0" fontId="2" fillId="0" borderId="0" xfId="0" applyFont="1"/>
    <xf numFmtId="3" fontId="0" fillId="0" borderId="0" xfId="0" applyNumberFormat="1" applyAlignment="1">
      <alignment horizontal="right"/>
    </xf>
    <xf numFmtId="3" fontId="2" fillId="0" borderId="0" xfId="0" applyNumberFormat="1" applyFont="1"/>
    <xf numFmtId="0" fontId="2" fillId="0" borderId="0" xfId="0" applyFont="1" applyAlignment="1">
      <alignment horizontal="right" wrapText="1"/>
    </xf>
    <xf numFmtId="0" fontId="0" fillId="2" borderId="0" xfId="0" applyFill="1"/>
    <xf numFmtId="3" fontId="0" fillId="2" borderId="0" xfId="0" applyNumberFormat="1" applyFill="1"/>
    <xf numFmtId="1" fontId="0" fillId="2" borderId="0" xfId="0" applyNumberFormat="1" applyFill="1"/>
    <xf numFmtId="3" fontId="0" fillId="2" borderId="0" xfId="0" applyNumberFormat="1" applyFill="1" applyAlignment="1">
      <alignment horizontal="right"/>
    </xf>
    <xf numFmtId="165" fontId="10" fillId="0" borderId="0" xfId="0" applyNumberFormat="1" applyFont="1"/>
    <xf numFmtId="166" fontId="10" fillId="0" borderId="0" xfId="0" applyNumberFormat="1" applyFont="1"/>
    <xf numFmtId="3" fontId="10" fillId="0" borderId="0" xfId="0" applyNumberFormat="1" applyFont="1"/>
    <xf numFmtId="0" fontId="2" fillId="2" borderId="0" xfId="0" applyFont="1" applyFill="1" applyBorder="1"/>
    <xf numFmtId="164" fontId="0" fillId="2" borderId="0" xfId="0" applyNumberFormat="1" applyFill="1"/>
    <xf numFmtId="0" fontId="0" fillId="2" borderId="0" xfId="0" applyNumberFormat="1" applyFill="1"/>
    <xf numFmtId="0" fontId="10" fillId="2" borderId="0" xfId="0" applyFont="1" applyFill="1"/>
    <xf numFmtId="165" fontId="3" fillId="2" borderId="0" xfId="0" applyNumberFormat="1" applyFont="1" applyFill="1" applyBorder="1" applyAlignment="1">
      <alignment horizontal="right" wrapText="1"/>
    </xf>
    <xf numFmtId="166" fontId="3" fillId="2" borderId="0" xfId="0" applyNumberFormat="1" applyFont="1" applyFill="1" applyBorder="1" applyAlignment="1">
      <alignment horizontal="right" wrapText="1"/>
    </xf>
    <xf numFmtId="0" fontId="3" fillId="2" borderId="0" xfId="0" applyFont="1" applyFill="1" applyBorder="1" applyAlignment="1">
      <alignment horizontal="right" wrapText="1"/>
    </xf>
    <xf numFmtId="0" fontId="8" fillId="2" borderId="0" xfId="0" applyNumberFormat="1" applyFont="1" applyFill="1"/>
    <xf numFmtId="165" fontId="0" fillId="2" borderId="0" xfId="0" applyNumberFormat="1" applyFill="1"/>
    <xf numFmtId="166" fontId="0" fillId="2" borderId="0" xfId="0" applyNumberFormat="1" applyFill="1"/>
    <xf numFmtId="167" fontId="0" fillId="2" borderId="0" xfId="0" applyNumberFormat="1" applyFill="1"/>
    <xf numFmtId="0" fontId="0" fillId="0" borderId="0" xfId="0" applyFont="1" applyBorder="1"/>
    <xf numFmtId="9" fontId="0" fillId="0" borderId="0" xfId="0" applyNumberFormat="1" applyFont="1" applyBorder="1"/>
    <xf numFmtId="0" fontId="11" fillId="0" borderId="0" xfId="0" applyFont="1" applyBorder="1" applyAlignment="1">
      <alignment horizontal="center"/>
    </xf>
    <xf numFmtId="0" fontId="10" fillId="0" borderId="0" xfId="0" applyFont="1" applyBorder="1"/>
    <xf numFmtId="9" fontId="11" fillId="0" borderId="0" xfId="0" applyNumberFormat="1" applyFont="1" applyBorder="1" applyAlignment="1">
      <alignment horizontal="center"/>
    </xf>
    <xf numFmtId="0" fontId="11" fillId="0" borderId="0" xfId="0" applyFont="1" applyBorder="1" applyAlignment="1">
      <alignment horizontal="center" wrapText="1"/>
    </xf>
    <xf numFmtId="0" fontId="0" fillId="0" borderId="0" xfId="0" applyNumberFormat="1" applyFont="1"/>
    <xf numFmtId="9" fontId="0" fillId="2" borderId="0" xfId="0" applyNumberFormat="1" applyFill="1"/>
    <xf numFmtId="0" fontId="0" fillId="2" borderId="0" xfId="0" applyNumberFormat="1" applyFont="1" applyFill="1"/>
    <xf numFmtId="9" fontId="10" fillId="0" borderId="0" xfId="0" applyNumberFormat="1" applyFont="1"/>
    <xf numFmtId="3" fontId="9" fillId="0" borderId="0" xfId="0" applyNumberFormat="1" applyFont="1" applyBorder="1" applyAlignment="1">
      <alignment horizontal="right"/>
    </xf>
    <xf numFmtId="2" fontId="10" fillId="0" borderId="0" xfId="0" applyNumberFormat="1" applyFont="1"/>
    <xf numFmtId="2" fontId="0" fillId="2" borderId="0" xfId="0" applyNumberFormat="1" applyFill="1"/>
    <xf numFmtId="3" fontId="9" fillId="2" borderId="0" xfId="0" applyNumberFormat="1" applyFont="1" applyFill="1" applyAlignment="1">
      <alignment wrapText="1"/>
    </xf>
    <xf numFmtId="2" fontId="9" fillId="2" borderId="0" xfId="0" applyNumberFormat="1" applyFont="1" applyFill="1" applyAlignment="1">
      <alignment wrapText="1"/>
    </xf>
    <xf numFmtId="9" fontId="9" fillId="2" borderId="0" xfId="0" applyNumberFormat="1" applyFont="1" applyFill="1" applyAlignment="1">
      <alignment wrapText="1"/>
    </xf>
    <xf numFmtId="0" fontId="9" fillId="2" borderId="0" xfId="0" applyFont="1" applyFill="1" applyAlignment="1">
      <alignment wrapText="1"/>
    </xf>
    <xf numFmtId="3" fontId="9" fillId="0" borderId="0" xfId="0" applyNumberFormat="1" applyFont="1" applyAlignment="1">
      <alignment horizontal="right" wrapText="1"/>
    </xf>
    <xf numFmtId="2" fontId="9" fillId="0" borderId="0" xfId="0" applyNumberFormat="1" applyFont="1" applyAlignment="1">
      <alignment horizontal="right" wrapText="1"/>
    </xf>
    <xf numFmtId="9" fontId="9" fillId="0" borderId="0" xfId="0" applyNumberFormat="1" applyFont="1" applyAlignment="1">
      <alignment horizontal="right" wrapText="1"/>
    </xf>
    <xf numFmtId="0" fontId="0" fillId="0" borderId="0" xfId="0" applyAlignment="1">
      <alignment horizontal="right"/>
    </xf>
    <xf numFmtId="0" fontId="4" fillId="0" borderId="0" xfId="0" applyFont="1" applyBorder="1"/>
    <xf numFmtId="3" fontId="3" fillId="0" borderId="0" xfId="0" applyNumberFormat="1" applyFont="1" applyBorder="1" applyAlignment="1">
      <alignment horizontal="right" wrapText="1"/>
    </xf>
    <xf numFmtId="0" fontId="9" fillId="0" borderId="0" xfId="0" applyFont="1" applyFill="1" applyBorder="1" applyAlignment="1">
      <alignment horizontal="right" wrapText="1"/>
    </xf>
    <xf numFmtId="0" fontId="9" fillId="0" borderId="0" xfId="0" applyFont="1" applyFill="1" applyBorder="1" applyAlignment="1">
      <alignment horizontal="right"/>
    </xf>
    <xf numFmtId="0" fontId="11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3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0" xfId="0" applyFont="1" applyBorder="1" applyAlignment="1"/>
    <xf numFmtId="0" fontId="0" fillId="0" borderId="0" xfId="0" applyAlignment="1"/>
  </cellXfs>
  <cellStyles count="3">
    <cellStyle name="Currency" xfId="1" builtinId="4"/>
    <cellStyle name="Normal" xfId="0" builtinId="0"/>
    <cellStyle name="Normal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86"/>
  <sheetViews>
    <sheetView workbookViewId="0">
      <selection activeCell="J22" sqref="J22"/>
    </sheetView>
  </sheetViews>
  <sheetFormatPr defaultRowHeight="15"/>
  <cols>
    <col min="1" max="1" width="47" bestFit="1" customWidth="1"/>
    <col min="2" max="2" width="11.5703125" style="11" customWidth="1"/>
    <col min="10" max="10" width="9.140625" style="10"/>
    <col min="11" max="11" width="10.140625" customWidth="1"/>
    <col min="12" max="12" width="15" bestFit="1" customWidth="1"/>
    <col min="13" max="13" width="10.140625" bestFit="1" customWidth="1"/>
  </cols>
  <sheetData>
    <row r="1" spans="1:14" ht="30">
      <c r="A1" s="2" t="s">
        <v>51</v>
      </c>
      <c r="B1" s="51" t="s">
        <v>52</v>
      </c>
      <c r="C1" s="4" t="s">
        <v>53</v>
      </c>
      <c r="D1" s="3" t="s">
        <v>54</v>
      </c>
      <c r="E1" s="3" t="s">
        <v>55</v>
      </c>
      <c r="F1" s="3" t="s">
        <v>56</v>
      </c>
      <c r="G1" s="3" t="s">
        <v>57</v>
      </c>
      <c r="H1" s="3" t="s">
        <v>58</v>
      </c>
      <c r="I1" s="3" t="s">
        <v>59</v>
      </c>
      <c r="J1" s="5" t="s">
        <v>60</v>
      </c>
      <c r="K1" s="4" t="s">
        <v>61</v>
      </c>
      <c r="L1" s="3" t="s">
        <v>62</v>
      </c>
    </row>
    <row r="2" spans="1:14">
      <c r="A2" s="63"/>
      <c r="B2" s="57"/>
      <c r="C2" s="56"/>
      <c r="D2" s="56"/>
      <c r="E2" s="56"/>
      <c r="F2" s="56"/>
      <c r="G2" s="56"/>
      <c r="H2" s="56"/>
      <c r="I2" s="56"/>
      <c r="J2" s="64"/>
      <c r="K2" s="56"/>
      <c r="L2" s="56"/>
    </row>
    <row r="3" spans="1:14">
      <c r="A3" s="6" t="s">
        <v>63</v>
      </c>
    </row>
    <row r="4" spans="1:14">
      <c r="A4" s="1" t="s">
        <v>0</v>
      </c>
      <c r="B4" s="11">
        <v>8730</v>
      </c>
      <c r="C4" s="11">
        <v>75</v>
      </c>
      <c r="D4" s="11">
        <v>6</v>
      </c>
      <c r="E4" s="11">
        <v>2</v>
      </c>
      <c r="F4" s="11">
        <v>1</v>
      </c>
      <c r="G4" s="11">
        <v>4</v>
      </c>
      <c r="H4" s="11">
        <v>0</v>
      </c>
      <c r="I4" s="11">
        <v>4</v>
      </c>
      <c r="J4" s="10">
        <v>3.4</v>
      </c>
      <c r="K4" s="9">
        <v>92</v>
      </c>
      <c r="L4" t="s">
        <v>64</v>
      </c>
      <c r="M4" s="8"/>
      <c r="N4" s="1"/>
    </row>
    <row r="5" spans="1:14">
      <c r="A5" s="1" t="s">
        <v>4</v>
      </c>
      <c r="B5" s="11">
        <v>10423</v>
      </c>
      <c r="C5" s="11">
        <v>80</v>
      </c>
      <c r="D5" s="11">
        <v>5</v>
      </c>
      <c r="E5" s="11">
        <v>2</v>
      </c>
      <c r="F5" s="11">
        <v>0</v>
      </c>
      <c r="G5" s="11">
        <v>1.5</v>
      </c>
      <c r="H5" s="11">
        <v>0</v>
      </c>
      <c r="I5" s="11">
        <v>1.5</v>
      </c>
      <c r="J5" s="10">
        <v>1.5</v>
      </c>
      <c r="K5" s="9">
        <v>250</v>
      </c>
      <c r="L5" t="s">
        <v>64</v>
      </c>
      <c r="M5" s="8"/>
      <c r="N5" s="1"/>
    </row>
    <row r="6" spans="1:14">
      <c r="A6" s="1" t="s">
        <v>8</v>
      </c>
      <c r="B6" s="11">
        <v>19607</v>
      </c>
      <c r="C6" s="11">
        <v>322</v>
      </c>
      <c r="D6" s="11">
        <v>5</v>
      </c>
      <c r="E6" s="11">
        <v>3</v>
      </c>
      <c r="F6" s="11">
        <v>1</v>
      </c>
      <c r="G6" s="11">
        <v>5</v>
      </c>
      <c r="H6" s="11">
        <v>0</v>
      </c>
      <c r="I6" s="11">
        <v>5</v>
      </c>
      <c r="J6" s="10">
        <v>4.5999999999999996</v>
      </c>
      <c r="K6" s="9">
        <v>220</v>
      </c>
      <c r="L6" t="s">
        <v>66</v>
      </c>
      <c r="M6" s="9"/>
      <c r="N6" s="1"/>
    </row>
    <row r="7" spans="1:14">
      <c r="A7" s="1" t="s">
        <v>15</v>
      </c>
      <c r="B7" s="11">
        <v>9349</v>
      </c>
      <c r="C7" s="11">
        <v>39</v>
      </c>
      <c r="D7" s="11">
        <v>6</v>
      </c>
      <c r="E7" s="11">
        <v>1</v>
      </c>
      <c r="F7" s="11">
        <v>1</v>
      </c>
      <c r="G7" s="11">
        <v>3</v>
      </c>
      <c r="H7" s="11">
        <v>0</v>
      </c>
      <c r="I7" s="11">
        <v>3</v>
      </c>
      <c r="J7" s="10">
        <v>3</v>
      </c>
      <c r="K7">
        <v>0</v>
      </c>
      <c r="L7" t="s">
        <v>66</v>
      </c>
      <c r="M7" s="8"/>
      <c r="N7" s="1"/>
    </row>
    <row r="8" spans="1:14">
      <c r="A8" s="1" t="s">
        <v>17</v>
      </c>
      <c r="B8" s="11">
        <v>9189</v>
      </c>
      <c r="C8" s="11">
        <v>53</v>
      </c>
      <c r="D8" s="11">
        <v>5</v>
      </c>
      <c r="E8" s="11">
        <v>2</v>
      </c>
      <c r="F8" s="11">
        <v>0</v>
      </c>
      <c r="G8" s="11">
        <v>4</v>
      </c>
      <c r="H8" s="11">
        <v>1</v>
      </c>
      <c r="I8" s="11">
        <v>4.5</v>
      </c>
      <c r="J8" s="10">
        <v>3.6</v>
      </c>
      <c r="K8" s="9">
        <v>1021</v>
      </c>
      <c r="L8" t="s">
        <v>64</v>
      </c>
      <c r="M8" s="8"/>
      <c r="N8" s="1"/>
    </row>
    <row r="9" spans="1:14">
      <c r="A9" s="1" t="s">
        <v>27</v>
      </c>
      <c r="B9" s="11">
        <v>7798</v>
      </c>
      <c r="C9" s="11">
        <v>44</v>
      </c>
      <c r="D9" s="11">
        <v>6</v>
      </c>
      <c r="E9" s="11">
        <v>1</v>
      </c>
      <c r="F9" s="11">
        <v>1</v>
      </c>
      <c r="G9" s="11">
        <v>2</v>
      </c>
      <c r="H9" s="11">
        <v>0</v>
      </c>
      <c r="I9" s="11">
        <v>3</v>
      </c>
      <c r="J9" s="10">
        <v>2</v>
      </c>
      <c r="K9" s="9">
        <v>0</v>
      </c>
      <c r="L9" t="s">
        <v>64</v>
      </c>
      <c r="M9" s="8"/>
      <c r="N9" s="1"/>
    </row>
    <row r="10" spans="1:14">
      <c r="A10" s="1" t="s">
        <v>34</v>
      </c>
      <c r="B10" s="11">
        <v>11218</v>
      </c>
      <c r="C10" s="11">
        <v>70</v>
      </c>
      <c r="D10" s="11">
        <v>6</v>
      </c>
      <c r="E10" s="11">
        <v>3</v>
      </c>
      <c r="F10" s="11">
        <v>1</v>
      </c>
      <c r="G10" s="11">
        <v>7</v>
      </c>
      <c r="H10" s="11">
        <v>2</v>
      </c>
      <c r="I10" s="11">
        <v>9</v>
      </c>
      <c r="J10" s="10">
        <v>2</v>
      </c>
      <c r="K10" s="9">
        <v>230</v>
      </c>
      <c r="L10" t="s">
        <v>69</v>
      </c>
      <c r="M10" s="8"/>
      <c r="N10" s="1"/>
    </row>
    <row r="11" spans="1:14">
      <c r="A11" s="1" t="s">
        <v>38</v>
      </c>
      <c r="B11" s="11">
        <v>6185</v>
      </c>
      <c r="C11" s="11">
        <v>46</v>
      </c>
      <c r="D11" s="11">
        <v>5</v>
      </c>
      <c r="E11" s="11">
        <v>1</v>
      </c>
      <c r="F11" s="11">
        <v>1</v>
      </c>
      <c r="G11" s="11">
        <v>1</v>
      </c>
      <c r="H11" s="11">
        <v>2</v>
      </c>
      <c r="I11" s="11">
        <v>3</v>
      </c>
      <c r="J11" s="10">
        <v>3</v>
      </c>
      <c r="K11" s="9">
        <v>150</v>
      </c>
      <c r="L11" t="s">
        <v>67</v>
      </c>
      <c r="M11" s="8"/>
      <c r="N11" s="1"/>
    </row>
    <row r="12" spans="1:14">
      <c r="A12" s="1" t="s">
        <v>42</v>
      </c>
      <c r="B12" s="11">
        <v>15111</v>
      </c>
      <c r="C12" s="11">
        <v>61</v>
      </c>
      <c r="D12" s="11">
        <v>4</v>
      </c>
      <c r="E12" s="11">
        <v>2</v>
      </c>
      <c r="F12" s="11">
        <v>0</v>
      </c>
      <c r="G12" s="11">
        <v>1</v>
      </c>
      <c r="H12" s="11">
        <v>3</v>
      </c>
      <c r="I12" s="11">
        <v>4</v>
      </c>
      <c r="J12" s="10">
        <v>3</v>
      </c>
      <c r="K12" s="9">
        <v>80</v>
      </c>
      <c r="L12" t="s">
        <v>66</v>
      </c>
      <c r="M12" s="8"/>
      <c r="N12" s="1"/>
    </row>
    <row r="13" spans="1:14">
      <c r="A13" s="1" t="s">
        <v>49</v>
      </c>
      <c r="B13" s="11">
        <v>12401</v>
      </c>
      <c r="C13" s="11">
        <v>53</v>
      </c>
      <c r="D13" s="11">
        <v>5</v>
      </c>
      <c r="E13" s="11">
        <v>2</v>
      </c>
      <c r="F13" s="11">
        <v>0</v>
      </c>
      <c r="G13" s="11">
        <v>4</v>
      </c>
      <c r="H13" s="11">
        <v>2</v>
      </c>
      <c r="I13" s="11">
        <v>6</v>
      </c>
      <c r="J13" s="10">
        <v>1.9</v>
      </c>
      <c r="K13" s="9">
        <v>10</v>
      </c>
      <c r="L13" t="s">
        <v>69</v>
      </c>
      <c r="M13" s="8"/>
      <c r="N13" s="1"/>
    </row>
    <row r="14" spans="1:14">
      <c r="A14" s="65"/>
      <c r="B14" s="57"/>
      <c r="C14" s="57"/>
      <c r="D14" s="57"/>
      <c r="E14" s="57"/>
      <c r="F14" s="57"/>
      <c r="G14" s="57"/>
      <c r="H14" s="57"/>
      <c r="I14" s="57"/>
      <c r="J14" s="64"/>
      <c r="K14" s="58"/>
      <c r="L14" s="56"/>
      <c r="M14" s="8"/>
      <c r="N14" s="1"/>
    </row>
    <row r="15" spans="1:14">
      <c r="A15" s="6" t="s">
        <v>626</v>
      </c>
      <c r="C15" s="11"/>
      <c r="D15" s="11"/>
      <c r="E15" s="11"/>
      <c r="F15" s="11"/>
      <c r="G15" s="11"/>
      <c r="H15" s="11"/>
      <c r="I15" s="11"/>
      <c r="K15" s="9"/>
      <c r="M15" s="8"/>
      <c r="N15" s="1"/>
    </row>
    <row r="16" spans="1:14">
      <c r="A16" s="1" t="s">
        <v>2</v>
      </c>
      <c r="B16" s="11">
        <v>33904</v>
      </c>
      <c r="C16" s="11">
        <v>120</v>
      </c>
      <c r="D16" s="11">
        <v>6</v>
      </c>
      <c r="E16" s="11">
        <v>8</v>
      </c>
      <c r="F16" s="11">
        <v>2</v>
      </c>
      <c r="G16" s="11">
        <v>19</v>
      </c>
      <c r="H16" s="11">
        <v>0</v>
      </c>
      <c r="I16" s="11">
        <v>19</v>
      </c>
      <c r="J16" s="10">
        <v>13.6</v>
      </c>
      <c r="K16" s="9">
        <v>908</v>
      </c>
      <c r="L16" t="s">
        <v>65</v>
      </c>
      <c r="M16" s="8"/>
      <c r="N16" s="1"/>
    </row>
    <row r="17" spans="1:14">
      <c r="A17" s="1" t="s">
        <v>3</v>
      </c>
      <c r="B17" s="11">
        <v>25709</v>
      </c>
      <c r="C17" s="11">
        <v>46</v>
      </c>
      <c r="D17" s="11">
        <v>6</v>
      </c>
      <c r="E17" s="11">
        <v>1</v>
      </c>
      <c r="F17" s="11">
        <v>0</v>
      </c>
      <c r="G17" s="11">
        <v>6</v>
      </c>
      <c r="H17" s="11">
        <v>4</v>
      </c>
      <c r="I17" s="11">
        <v>10</v>
      </c>
      <c r="J17" s="10">
        <v>9</v>
      </c>
      <c r="K17" s="9">
        <v>150</v>
      </c>
      <c r="L17" t="s">
        <v>66</v>
      </c>
      <c r="M17" s="8"/>
      <c r="N17" s="1"/>
    </row>
    <row r="18" spans="1:14">
      <c r="A18" s="1" t="s">
        <v>7</v>
      </c>
      <c r="B18" s="11">
        <v>36593</v>
      </c>
      <c r="C18" s="11">
        <v>197</v>
      </c>
      <c r="D18" s="11">
        <v>6</v>
      </c>
      <c r="E18" s="11">
        <v>5</v>
      </c>
      <c r="F18" s="11">
        <v>1</v>
      </c>
      <c r="G18" s="11">
        <v>10</v>
      </c>
      <c r="H18" s="11">
        <v>5</v>
      </c>
      <c r="I18" s="11">
        <v>15</v>
      </c>
      <c r="J18" s="10">
        <v>10.6</v>
      </c>
      <c r="K18" s="9">
        <v>181.7</v>
      </c>
      <c r="L18" t="s">
        <v>66</v>
      </c>
      <c r="M18" s="8"/>
      <c r="N18" s="1"/>
    </row>
    <row r="19" spans="1:14">
      <c r="A19" s="1" t="s">
        <v>10</v>
      </c>
      <c r="B19" s="11">
        <v>33079</v>
      </c>
      <c r="C19" s="11">
        <v>721</v>
      </c>
      <c r="D19" s="11">
        <v>6</v>
      </c>
      <c r="E19" s="11">
        <v>6</v>
      </c>
      <c r="F19" s="11">
        <v>0</v>
      </c>
      <c r="G19" s="11">
        <v>13</v>
      </c>
      <c r="H19" s="11">
        <v>1</v>
      </c>
      <c r="I19" s="11">
        <v>14</v>
      </c>
      <c r="J19" s="10">
        <v>8.9</v>
      </c>
      <c r="K19" s="9">
        <v>142</v>
      </c>
      <c r="L19" t="s">
        <v>66</v>
      </c>
      <c r="M19" s="8"/>
      <c r="N19" s="1"/>
    </row>
    <row r="20" spans="1:14">
      <c r="A20" s="1" t="s">
        <v>11</v>
      </c>
      <c r="B20" s="11">
        <v>21682</v>
      </c>
      <c r="C20" s="11">
        <v>43</v>
      </c>
      <c r="D20" s="11">
        <v>5</v>
      </c>
      <c r="E20" s="11">
        <v>1</v>
      </c>
      <c r="F20" s="11">
        <v>1</v>
      </c>
      <c r="G20" s="11">
        <v>5</v>
      </c>
      <c r="H20" s="11">
        <v>1</v>
      </c>
      <c r="I20" s="11">
        <v>6</v>
      </c>
      <c r="J20" s="10">
        <v>5.5</v>
      </c>
      <c r="K20" s="9">
        <v>226</v>
      </c>
      <c r="L20" t="s">
        <v>67</v>
      </c>
      <c r="M20" s="8"/>
      <c r="N20" s="1"/>
    </row>
    <row r="21" spans="1:14">
      <c r="A21" s="1" t="s">
        <v>13</v>
      </c>
      <c r="B21" s="11">
        <v>30948</v>
      </c>
      <c r="C21" s="11">
        <v>69</v>
      </c>
      <c r="D21" s="11">
        <v>6</v>
      </c>
      <c r="E21" s="11">
        <v>2</v>
      </c>
      <c r="F21" s="11">
        <v>4</v>
      </c>
      <c r="G21" s="11">
        <v>9</v>
      </c>
      <c r="H21" s="11">
        <v>4</v>
      </c>
      <c r="I21" s="11">
        <v>13</v>
      </c>
      <c r="J21" s="10">
        <v>10</v>
      </c>
      <c r="K21" s="9">
        <v>191</v>
      </c>
      <c r="L21" t="s">
        <v>66</v>
      </c>
      <c r="M21" s="8"/>
      <c r="N21" s="1"/>
    </row>
    <row r="22" spans="1:14">
      <c r="A22" s="1" t="s">
        <v>20</v>
      </c>
      <c r="B22" s="11">
        <v>31936</v>
      </c>
      <c r="C22" s="11">
        <v>142</v>
      </c>
      <c r="D22" s="11">
        <v>5</v>
      </c>
      <c r="E22" s="11">
        <v>5</v>
      </c>
      <c r="F22" s="11">
        <v>1</v>
      </c>
      <c r="G22" s="11">
        <v>11</v>
      </c>
      <c r="H22" s="11">
        <v>0</v>
      </c>
      <c r="I22" s="11">
        <v>11</v>
      </c>
      <c r="J22" s="10">
        <v>8.1999999999999993</v>
      </c>
      <c r="K22" s="9">
        <v>52</v>
      </c>
      <c r="L22" t="s">
        <v>64</v>
      </c>
      <c r="M22" s="8"/>
      <c r="N22" s="1"/>
    </row>
    <row r="23" spans="1:14">
      <c r="A23" s="1" t="s">
        <v>28</v>
      </c>
      <c r="B23" s="11">
        <v>36612</v>
      </c>
      <c r="C23" s="11">
        <v>89</v>
      </c>
      <c r="D23" s="11">
        <v>6</v>
      </c>
      <c r="E23" s="11">
        <v>3</v>
      </c>
      <c r="F23" s="11">
        <v>1</v>
      </c>
      <c r="G23" s="11">
        <v>6</v>
      </c>
      <c r="H23" s="11">
        <v>3</v>
      </c>
      <c r="I23" s="11">
        <v>9</v>
      </c>
      <c r="J23" s="10">
        <v>5.4</v>
      </c>
      <c r="K23" s="9">
        <v>380</v>
      </c>
      <c r="L23" t="s">
        <v>64</v>
      </c>
      <c r="M23" s="8"/>
      <c r="N23" s="1"/>
    </row>
    <row r="24" spans="1:14">
      <c r="A24" s="1" t="s">
        <v>32</v>
      </c>
      <c r="B24" s="11">
        <v>29785</v>
      </c>
      <c r="C24" s="11">
        <v>44</v>
      </c>
      <c r="D24" s="11">
        <v>5</v>
      </c>
      <c r="E24" s="11">
        <v>1</v>
      </c>
      <c r="F24" s="11">
        <v>1</v>
      </c>
      <c r="G24" s="11">
        <v>5</v>
      </c>
      <c r="H24" s="11">
        <v>2</v>
      </c>
      <c r="I24" s="11">
        <v>7</v>
      </c>
      <c r="J24" s="10">
        <v>4</v>
      </c>
      <c r="K24" s="9">
        <v>324</v>
      </c>
      <c r="L24" t="s">
        <v>67</v>
      </c>
    </row>
    <row r="25" spans="1:14">
      <c r="A25" s="1" t="s">
        <v>39</v>
      </c>
      <c r="B25" s="11">
        <v>38474</v>
      </c>
      <c r="C25" s="11">
        <v>135</v>
      </c>
      <c r="D25" s="11">
        <v>6</v>
      </c>
      <c r="E25" s="11">
        <v>3</v>
      </c>
      <c r="F25" s="11">
        <v>2</v>
      </c>
      <c r="G25" s="11">
        <v>5</v>
      </c>
      <c r="H25" s="11">
        <v>9</v>
      </c>
      <c r="I25" s="11">
        <v>14</v>
      </c>
      <c r="J25" s="10">
        <v>9.1999999999999993</v>
      </c>
      <c r="K25" s="9">
        <v>0</v>
      </c>
      <c r="L25" t="s">
        <v>66</v>
      </c>
      <c r="M25" s="8"/>
      <c r="N25" s="1"/>
    </row>
    <row r="26" spans="1:14">
      <c r="A26" s="1" t="s">
        <v>41</v>
      </c>
      <c r="B26" s="11">
        <v>28431</v>
      </c>
      <c r="C26" s="11">
        <v>100</v>
      </c>
      <c r="D26" s="11">
        <v>6</v>
      </c>
      <c r="E26" s="11">
        <v>5</v>
      </c>
      <c r="F26" s="11">
        <v>0</v>
      </c>
      <c r="G26" s="11">
        <v>6</v>
      </c>
      <c r="H26" s="11">
        <v>6</v>
      </c>
      <c r="I26" s="11">
        <v>12</v>
      </c>
      <c r="J26" s="10">
        <v>11.6</v>
      </c>
      <c r="K26" s="9">
        <v>1629</v>
      </c>
      <c r="L26" t="s">
        <v>67</v>
      </c>
      <c r="M26" s="8"/>
      <c r="N26" s="1"/>
    </row>
    <row r="27" spans="1:14">
      <c r="A27" s="1" t="s">
        <v>45</v>
      </c>
      <c r="B27" s="11">
        <v>27414</v>
      </c>
      <c r="C27" s="11">
        <v>72</v>
      </c>
      <c r="D27" s="11">
        <v>6</v>
      </c>
      <c r="E27" s="11">
        <v>2</v>
      </c>
      <c r="F27" s="11">
        <v>1</v>
      </c>
      <c r="G27" s="11">
        <v>10</v>
      </c>
      <c r="H27" s="11">
        <v>1</v>
      </c>
      <c r="I27" s="11">
        <v>11</v>
      </c>
      <c r="J27" s="10">
        <v>6</v>
      </c>
      <c r="K27" s="9">
        <v>50</v>
      </c>
      <c r="L27" t="s">
        <v>66</v>
      </c>
      <c r="M27" s="8"/>
      <c r="N27" s="1"/>
    </row>
    <row r="28" spans="1:14">
      <c r="A28" s="1" t="s">
        <v>48</v>
      </c>
      <c r="B28" s="11">
        <v>20661</v>
      </c>
      <c r="C28" s="11">
        <v>49</v>
      </c>
      <c r="D28" s="11">
        <v>6</v>
      </c>
      <c r="E28" s="11">
        <v>1</v>
      </c>
      <c r="F28" s="11">
        <v>1</v>
      </c>
      <c r="G28" s="11">
        <v>1</v>
      </c>
      <c r="H28" s="11">
        <v>10</v>
      </c>
      <c r="I28" s="11">
        <v>11</v>
      </c>
      <c r="J28" s="10">
        <v>7.5</v>
      </c>
      <c r="K28" s="9">
        <v>2500</v>
      </c>
      <c r="L28" t="s">
        <v>67</v>
      </c>
      <c r="M28" s="8"/>
      <c r="N28" s="1"/>
    </row>
    <row r="29" spans="1:14">
      <c r="A29" s="1" t="s">
        <v>50</v>
      </c>
      <c r="B29" s="11">
        <v>28195</v>
      </c>
      <c r="C29" s="11">
        <v>48</v>
      </c>
      <c r="D29" s="11">
        <v>6</v>
      </c>
      <c r="E29" s="11">
        <v>1</v>
      </c>
      <c r="F29" s="11">
        <v>0</v>
      </c>
      <c r="G29" s="11">
        <v>5</v>
      </c>
      <c r="H29" s="11">
        <v>2</v>
      </c>
      <c r="I29" s="11">
        <v>7</v>
      </c>
      <c r="J29" s="10">
        <v>4.9000000000000004</v>
      </c>
      <c r="K29">
        <v>0</v>
      </c>
      <c r="L29" t="s">
        <v>66</v>
      </c>
      <c r="M29" s="8"/>
      <c r="N29" s="1"/>
    </row>
    <row r="30" spans="1:14">
      <c r="A30" s="56"/>
      <c r="B30" s="57"/>
      <c r="C30" s="56"/>
      <c r="D30" s="56"/>
      <c r="E30" s="56"/>
      <c r="F30" s="56"/>
      <c r="G30" s="56"/>
      <c r="H30" s="56"/>
      <c r="I30" s="56"/>
      <c r="J30" s="64"/>
      <c r="K30" s="56"/>
      <c r="L30" s="56"/>
    </row>
    <row r="31" spans="1:14">
      <c r="A31" s="6" t="s">
        <v>627</v>
      </c>
    </row>
    <row r="32" spans="1:14">
      <c r="A32" s="1" t="s">
        <v>6</v>
      </c>
      <c r="B32" s="11">
        <v>59670</v>
      </c>
      <c r="C32" s="11">
        <v>89</v>
      </c>
      <c r="D32" s="11">
        <v>6</v>
      </c>
      <c r="E32" s="11">
        <v>4</v>
      </c>
      <c r="F32" s="11">
        <v>3</v>
      </c>
      <c r="G32" s="11">
        <v>7</v>
      </c>
      <c r="H32" s="11">
        <v>13</v>
      </c>
      <c r="I32" s="11">
        <v>20</v>
      </c>
      <c r="J32" s="10">
        <v>19</v>
      </c>
      <c r="K32" s="9">
        <v>432</v>
      </c>
      <c r="L32" t="s">
        <v>65</v>
      </c>
    </row>
    <row r="33" spans="1:14">
      <c r="A33" s="1" t="s">
        <v>14</v>
      </c>
      <c r="B33" s="11">
        <v>45255</v>
      </c>
      <c r="C33" s="11">
        <v>233</v>
      </c>
      <c r="D33" s="11">
        <v>6</v>
      </c>
      <c r="E33" s="11">
        <v>4</v>
      </c>
      <c r="F33" s="11">
        <v>3</v>
      </c>
      <c r="G33" s="11">
        <v>9</v>
      </c>
      <c r="H33" s="11">
        <v>24</v>
      </c>
      <c r="I33" s="11">
        <v>33</v>
      </c>
      <c r="J33" s="10">
        <v>31.5</v>
      </c>
      <c r="K33" s="9">
        <v>1966</v>
      </c>
      <c r="L33" s="11" t="s">
        <v>68</v>
      </c>
    </row>
    <row r="34" spans="1:14">
      <c r="A34" s="1" t="s">
        <v>21</v>
      </c>
      <c r="B34" s="11">
        <v>57786</v>
      </c>
      <c r="C34" s="11">
        <v>190</v>
      </c>
      <c r="D34" s="11">
        <v>5</v>
      </c>
      <c r="E34" s="11">
        <v>4</v>
      </c>
      <c r="F34" s="11">
        <v>3</v>
      </c>
      <c r="G34" s="11">
        <v>17</v>
      </c>
      <c r="H34" s="11">
        <v>1</v>
      </c>
      <c r="I34" s="11">
        <v>18</v>
      </c>
      <c r="J34" s="10">
        <v>16.5</v>
      </c>
      <c r="K34" s="9">
        <v>602</v>
      </c>
      <c r="L34" t="s">
        <v>66</v>
      </c>
      <c r="M34" s="8"/>
      <c r="N34" s="1"/>
    </row>
    <row r="35" spans="1:14">
      <c r="A35" s="1" t="s">
        <v>24</v>
      </c>
      <c r="B35" s="11">
        <v>55369</v>
      </c>
      <c r="C35" s="11">
        <v>226</v>
      </c>
      <c r="D35" s="11">
        <v>6</v>
      </c>
      <c r="E35" s="11">
        <v>5</v>
      </c>
      <c r="F35" s="11">
        <v>3</v>
      </c>
      <c r="G35" s="11">
        <v>8</v>
      </c>
      <c r="H35" s="11">
        <v>13</v>
      </c>
      <c r="I35" s="11">
        <v>21</v>
      </c>
      <c r="J35" s="10">
        <v>14.9</v>
      </c>
      <c r="K35" s="9">
        <v>524</v>
      </c>
      <c r="L35" s="11" t="s">
        <v>68</v>
      </c>
      <c r="M35" s="8"/>
      <c r="N35" s="1"/>
    </row>
    <row r="36" spans="1:14">
      <c r="A36" s="1" t="s">
        <v>31</v>
      </c>
      <c r="B36" s="11">
        <v>41554</v>
      </c>
      <c r="C36" s="11">
        <v>114</v>
      </c>
      <c r="D36" s="11">
        <v>6</v>
      </c>
      <c r="E36" s="11">
        <v>3</v>
      </c>
      <c r="F36" s="11">
        <v>2</v>
      </c>
      <c r="G36" s="11">
        <v>7</v>
      </c>
      <c r="H36" s="11">
        <v>5</v>
      </c>
      <c r="I36" s="11">
        <v>12</v>
      </c>
      <c r="J36" s="10">
        <v>9.93</v>
      </c>
      <c r="K36" s="9">
        <v>589</v>
      </c>
      <c r="L36" t="s">
        <v>67</v>
      </c>
      <c r="M36" s="8"/>
      <c r="N36" s="1"/>
    </row>
    <row r="37" spans="1:14">
      <c r="A37" s="1" t="s">
        <v>35</v>
      </c>
      <c r="B37" s="11">
        <v>55295</v>
      </c>
      <c r="C37" s="11">
        <v>57</v>
      </c>
      <c r="D37" s="11">
        <v>6</v>
      </c>
      <c r="E37" s="11">
        <v>2</v>
      </c>
      <c r="F37" s="11">
        <v>3</v>
      </c>
      <c r="G37" s="11">
        <v>7</v>
      </c>
      <c r="H37" s="11">
        <v>9</v>
      </c>
      <c r="I37" s="11">
        <v>16</v>
      </c>
      <c r="J37" s="10">
        <v>12.3</v>
      </c>
      <c r="K37" s="9">
        <v>2861</v>
      </c>
      <c r="L37" t="s">
        <v>66</v>
      </c>
      <c r="M37" s="8"/>
      <c r="N37" s="1"/>
    </row>
    <row r="38" spans="1:14">
      <c r="A38" s="1" t="s">
        <v>37</v>
      </c>
      <c r="B38" s="11">
        <v>44425</v>
      </c>
      <c r="C38" s="11">
        <v>196</v>
      </c>
      <c r="D38" s="11">
        <v>5</v>
      </c>
      <c r="E38" s="11">
        <v>4</v>
      </c>
      <c r="F38" s="11">
        <v>2</v>
      </c>
      <c r="G38" s="11">
        <v>16</v>
      </c>
      <c r="H38" s="11">
        <v>4</v>
      </c>
      <c r="I38" s="11">
        <v>20</v>
      </c>
      <c r="J38" s="10">
        <v>11</v>
      </c>
      <c r="K38" s="9">
        <v>50</v>
      </c>
      <c r="L38" t="s">
        <v>67</v>
      </c>
      <c r="M38" s="8"/>
      <c r="N38" s="1"/>
    </row>
    <row r="39" spans="1:14">
      <c r="A39" s="1" t="s">
        <v>40</v>
      </c>
      <c r="B39" s="11">
        <v>48192</v>
      </c>
      <c r="C39" s="11">
        <v>115</v>
      </c>
      <c r="D39" s="11">
        <v>6</v>
      </c>
      <c r="E39" s="11">
        <v>3</v>
      </c>
      <c r="F39" s="11">
        <v>4</v>
      </c>
      <c r="G39" s="11">
        <v>9</v>
      </c>
      <c r="H39" s="11">
        <v>5</v>
      </c>
      <c r="I39" s="11">
        <v>14</v>
      </c>
      <c r="J39" s="10">
        <v>10.1</v>
      </c>
      <c r="K39" s="9">
        <v>1258</v>
      </c>
      <c r="L39" t="s">
        <v>65</v>
      </c>
      <c r="M39" s="8"/>
      <c r="N39" s="1"/>
    </row>
    <row r="40" spans="1:14">
      <c r="A40" s="1" t="s">
        <v>46</v>
      </c>
      <c r="B40" s="11">
        <v>48084</v>
      </c>
      <c r="C40" s="11">
        <v>56</v>
      </c>
      <c r="D40" s="11">
        <v>6</v>
      </c>
      <c r="E40" s="11">
        <v>1</v>
      </c>
      <c r="F40" s="11">
        <v>4</v>
      </c>
      <c r="G40" s="11">
        <v>6</v>
      </c>
      <c r="H40" s="11">
        <v>2.16</v>
      </c>
      <c r="I40" s="11">
        <v>8.16</v>
      </c>
      <c r="J40" s="10">
        <v>12.1</v>
      </c>
      <c r="K40" s="9">
        <v>350</v>
      </c>
      <c r="L40" s="11" t="s">
        <v>68</v>
      </c>
      <c r="M40" s="8"/>
      <c r="N40" s="1"/>
    </row>
    <row r="41" spans="1:14">
      <c r="A41" s="1" t="s">
        <v>47</v>
      </c>
      <c r="B41" s="11">
        <v>49750</v>
      </c>
      <c r="C41" s="11">
        <v>171</v>
      </c>
      <c r="D41" s="11">
        <v>6</v>
      </c>
      <c r="E41" s="11">
        <v>7</v>
      </c>
      <c r="F41" s="11">
        <v>1</v>
      </c>
      <c r="G41" s="11">
        <v>11</v>
      </c>
      <c r="H41" s="11">
        <v>12</v>
      </c>
      <c r="I41" s="11">
        <v>23</v>
      </c>
      <c r="J41" s="10">
        <v>15.8</v>
      </c>
      <c r="K41" s="9">
        <v>0</v>
      </c>
      <c r="L41" s="11" t="s">
        <v>68</v>
      </c>
      <c r="M41" s="8"/>
      <c r="N41" s="1"/>
    </row>
    <row r="42" spans="1:14">
      <c r="A42" s="65"/>
      <c r="B42" s="57"/>
      <c r="C42" s="57"/>
      <c r="D42" s="57"/>
      <c r="E42" s="57"/>
      <c r="F42" s="57"/>
      <c r="G42" s="57"/>
      <c r="H42" s="57"/>
      <c r="I42" s="57"/>
      <c r="J42" s="64"/>
      <c r="K42" s="58"/>
      <c r="L42" s="57"/>
      <c r="M42" s="8"/>
      <c r="N42" s="1"/>
    </row>
    <row r="43" spans="1:14">
      <c r="A43" s="6" t="s">
        <v>628</v>
      </c>
      <c r="C43" s="11"/>
      <c r="D43" s="11"/>
      <c r="E43" s="11"/>
      <c r="F43" s="11"/>
      <c r="G43" s="11"/>
      <c r="H43" s="11"/>
      <c r="I43" s="11"/>
      <c r="K43" s="9"/>
      <c r="L43" s="11"/>
      <c r="M43" s="8"/>
      <c r="N43" s="1"/>
    </row>
    <row r="44" spans="1:14">
      <c r="A44" s="1" t="s">
        <v>9</v>
      </c>
      <c r="B44" s="11">
        <v>62853</v>
      </c>
      <c r="C44" s="11">
        <v>560</v>
      </c>
      <c r="D44" s="11">
        <v>6</v>
      </c>
      <c r="E44" s="11">
        <v>8</v>
      </c>
      <c r="F44" s="11">
        <v>3</v>
      </c>
      <c r="G44" s="11">
        <v>20</v>
      </c>
      <c r="H44" s="11">
        <v>3</v>
      </c>
      <c r="I44" s="11">
        <v>23</v>
      </c>
      <c r="J44" s="10">
        <v>16.3</v>
      </c>
      <c r="K44" s="9">
        <v>2116</v>
      </c>
      <c r="L44" t="s">
        <v>67</v>
      </c>
      <c r="M44" s="8"/>
      <c r="N44" s="1"/>
    </row>
    <row r="45" spans="1:14">
      <c r="A45" s="1" t="s">
        <v>22</v>
      </c>
      <c r="B45" s="11">
        <v>68641</v>
      </c>
      <c r="C45" s="11">
        <v>82</v>
      </c>
      <c r="D45" s="11">
        <v>6</v>
      </c>
      <c r="E45" s="11">
        <v>2</v>
      </c>
      <c r="F45" s="11">
        <v>1</v>
      </c>
      <c r="G45" s="11">
        <v>6</v>
      </c>
      <c r="H45" s="11">
        <v>7</v>
      </c>
      <c r="I45" s="11">
        <v>13</v>
      </c>
      <c r="J45" s="10">
        <v>11.3</v>
      </c>
      <c r="K45" s="9">
        <v>342.5</v>
      </c>
      <c r="L45" t="s">
        <v>67</v>
      </c>
    </row>
    <row r="46" spans="1:14">
      <c r="A46" s="1" t="s">
        <v>36</v>
      </c>
      <c r="B46" s="11">
        <v>68157</v>
      </c>
      <c r="C46" s="11">
        <v>255</v>
      </c>
      <c r="D46" s="11">
        <v>6</v>
      </c>
      <c r="E46" s="11">
        <v>9</v>
      </c>
      <c r="F46" s="11">
        <v>1</v>
      </c>
      <c r="G46" s="11">
        <v>15</v>
      </c>
      <c r="H46" s="11">
        <v>3.5</v>
      </c>
      <c r="I46" s="11">
        <v>18.5</v>
      </c>
      <c r="J46" s="10">
        <v>18.100000000000001</v>
      </c>
      <c r="K46" s="9">
        <v>0</v>
      </c>
      <c r="L46" t="s">
        <v>66</v>
      </c>
      <c r="M46" s="8"/>
      <c r="N46" s="1"/>
    </row>
    <row r="47" spans="1:14">
      <c r="A47" s="1" t="s">
        <v>43</v>
      </c>
      <c r="B47" s="11">
        <v>76894</v>
      </c>
      <c r="C47" s="11">
        <v>107</v>
      </c>
      <c r="D47" s="11">
        <v>6</v>
      </c>
      <c r="E47" s="11">
        <v>2</v>
      </c>
      <c r="F47" s="11">
        <v>5</v>
      </c>
      <c r="G47" s="11">
        <v>31</v>
      </c>
      <c r="H47" s="11">
        <v>1</v>
      </c>
      <c r="I47" s="11">
        <v>32</v>
      </c>
      <c r="J47" s="10">
        <v>24.6</v>
      </c>
      <c r="K47" s="9">
        <v>415</v>
      </c>
      <c r="L47" s="11" t="s">
        <v>68</v>
      </c>
      <c r="M47" s="8"/>
      <c r="N47" s="1"/>
    </row>
    <row r="48" spans="1:14">
      <c r="A48" s="1" t="s">
        <v>44</v>
      </c>
      <c r="B48" s="11">
        <v>75233</v>
      </c>
      <c r="C48" s="11">
        <v>311</v>
      </c>
      <c r="D48" s="11">
        <v>6</v>
      </c>
      <c r="E48" s="11">
        <v>10</v>
      </c>
      <c r="F48" s="11">
        <v>1</v>
      </c>
      <c r="G48" s="11">
        <v>35</v>
      </c>
      <c r="H48" s="11">
        <v>4</v>
      </c>
      <c r="I48" s="11">
        <v>39</v>
      </c>
      <c r="J48" s="10">
        <v>21.5</v>
      </c>
      <c r="K48" s="9">
        <v>2500</v>
      </c>
      <c r="L48" t="s">
        <v>67</v>
      </c>
      <c r="M48" s="8"/>
      <c r="N48" s="1"/>
    </row>
    <row r="49" spans="1:14">
      <c r="A49" s="56"/>
      <c r="B49" s="57"/>
      <c r="C49" s="56"/>
      <c r="D49" s="56"/>
      <c r="E49" s="56"/>
      <c r="F49" s="56"/>
      <c r="G49" s="56"/>
      <c r="H49" s="56"/>
      <c r="I49" s="56"/>
      <c r="J49" s="64"/>
      <c r="K49" s="56"/>
      <c r="L49" s="56"/>
      <c r="M49" s="8"/>
      <c r="N49" s="1"/>
    </row>
    <row r="50" spans="1:14">
      <c r="A50" s="6" t="s">
        <v>629</v>
      </c>
      <c r="M50" s="8"/>
      <c r="N50" s="1"/>
    </row>
    <row r="51" spans="1:14">
      <c r="A51" s="1" t="s">
        <v>23</v>
      </c>
      <c r="B51" s="11">
        <v>108382</v>
      </c>
      <c r="C51" s="11">
        <v>119</v>
      </c>
      <c r="D51" s="11">
        <v>6</v>
      </c>
      <c r="E51" s="11">
        <v>2</v>
      </c>
      <c r="F51" s="11">
        <v>4</v>
      </c>
      <c r="G51" s="11">
        <v>20</v>
      </c>
      <c r="H51" s="11">
        <v>6</v>
      </c>
      <c r="I51" s="11">
        <v>26</v>
      </c>
      <c r="J51" s="10">
        <v>22.2</v>
      </c>
      <c r="K51" s="9">
        <v>4315</v>
      </c>
      <c r="L51" s="11" t="s">
        <v>68</v>
      </c>
    </row>
    <row r="52" spans="1:14">
      <c r="A52" s="1" t="s">
        <v>26</v>
      </c>
      <c r="B52" s="11">
        <v>98468</v>
      </c>
      <c r="C52" s="11">
        <v>248</v>
      </c>
      <c r="D52" s="11">
        <v>6</v>
      </c>
      <c r="E52" s="11">
        <v>5</v>
      </c>
      <c r="F52" s="11">
        <v>6</v>
      </c>
      <c r="G52" s="11">
        <v>30</v>
      </c>
      <c r="H52" s="11">
        <v>10</v>
      </c>
      <c r="I52" s="11">
        <v>40</v>
      </c>
      <c r="J52" s="10">
        <v>33.6</v>
      </c>
      <c r="K52" s="9">
        <v>1400</v>
      </c>
      <c r="L52" s="11" t="s">
        <v>68</v>
      </c>
      <c r="M52" s="8"/>
      <c r="N52" s="1"/>
    </row>
    <row r="53" spans="1:14">
      <c r="A53" s="1" t="s">
        <v>29</v>
      </c>
      <c r="B53" s="11">
        <v>80220</v>
      </c>
      <c r="C53" s="11">
        <v>40</v>
      </c>
      <c r="D53" s="11">
        <v>6</v>
      </c>
      <c r="E53" s="11">
        <v>1</v>
      </c>
      <c r="F53" s="11">
        <v>3</v>
      </c>
      <c r="G53" s="11">
        <v>0</v>
      </c>
      <c r="H53" s="11">
        <v>14.5</v>
      </c>
      <c r="I53" s="11">
        <v>14.5</v>
      </c>
      <c r="J53" s="10">
        <v>15</v>
      </c>
      <c r="K53" s="9">
        <v>500</v>
      </c>
      <c r="L53" s="11" t="s">
        <v>68</v>
      </c>
      <c r="M53" s="8"/>
      <c r="N53" s="1"/>
    </row>
    <row r="54" spans="1:14">
      <c r="A54" s="1" t="s">
        <v>30</v>
      </c>
      <c r="B54" s="11">
        <v>90893</v>
      </c>
      <c r="C54" s="11">
        <v>436</v>
      </c>
      <c r="D54" s="11">
        <v>6</v>
      </c>
      <c r="E54" s="11">
        <v>13</v>
      </c>
      <c r="F54" s="11">
        <v>2</v>
      </c>
      <c r="G54" s="11">
        <v>15</v>
      </c>
      <c r="H54" s="11">
        <v>24</v>
      </c>
      <c r="I54" s="11">
        <v>39</v>
      </c>
      <c r="J54" s="10">
        <v>32.1</v>
      </c>
      <c r="K54" s="9">
        <v>2616</v>
      </c>
      <c r="L54" s="11" t="s">
        <v>68</v>
      </c>
      <c r="M54" s="8"/>
      <c r="N54" s="1"/>
    </row>
    <row r="55" spans="1:14">
      <c r="A55" s="1" t="s">
        <v>33</v>
      </c>
      <c r="B55" s="11">
        <v>104170</v>
      </c>
      <c r="C55" s="11">
        <v>287</v>
      </c>
      <c r="D55" s="11">
        <v>6</v>
      </c>
      <c r="E55" s="11">
        <v>13</v>
      </c>
      <c r="F55" s="11">
        <v>3</v>
      </c>
      <c r="G55" s="11">
        <v>23</v>
      </c>
      <c r="H55" s="11">
        <v>4</v>
      </c>
      <c r="I55" s="11">
        <v>27</v>
      </c>
      <c r="J55" s="10">
        <v>20.100000000000001</v>
      </c>
      <c r="K55" s="9">
        <v>1541</v>
      </c>
      <c r="L55" t="s">
        <v>67</v>
      </c>
      <c r="M55" s="8"/>
      <c r="N55" s="1"/>
    </row>
    <row r="56" spans="1:14">
      <c r="A56" s="65"/>
      <c r="B56" s="57"/>
      <c r="C56" s="57"/>
      <c r="D56" s="57"/>
      <c r="E56" s="57"/>
      <c r="F56" s="57"/>
      <c r="G56" s="57"/>
      <c r="H56" s="57"/>
      <c r="I56" s="57"/>
      <c r="J56" s="64"/>
      <c r="K56" s="58"/>
      <c r="L56" s="56"/>
      <c r="M56" s="8"/>
      <c r="N56" s="1"/>
    </row>
    <row r="57" spans="1:14">
      <c r="A57" s="6" t="s">
        <v>630</v>
      </c>
    </row>
    <row r="58" spans="1:14">
      <c r="A58" s="1" t="s">
        <v>5</v>
      </c>
      <c r="B58" s="11">
        <v>217134</v>
      </c>
      <c r="C58" s="11">
        <v>875</v>
      </c>
      <c r="D58" s="11">
        <v>6</v>
      </c>
      <c r="E58" s="11">
        <v>20</v>
      </c>
      <c r="F58" s="11">
        <v>9</v>
      </c>
      <c r="G58" s="11">
        <v>90</v>
      </c>
      <c r="H58" s="11">
        <v>12</v>
      </c>
      <c r="I58" s="11">
        <v>102</v>
      </c>
      <c r="J58" s="10">
        <v>77.3</v>
      </c>
      <c r="K58" s="9">
        <v>3201</v>
      </c>
      <c r="L58" t="s">
        <v>67</v>
      </c>
      <c r="M58" s="8"/>
      <c r="N58" s="1"/>
    </row>
    <row r="59" spans="1:14">
      <c r="A59" s="1" t="s">
        <v>12</v>
      </c>
      <c r="B59" s="11">
        <v>289167</v>
      </c>
      <c r="C59" s="11">
        <v>1303</v>
      </c>
      <c r="D59" s="11">
        <v>7</v>
      </c>
      <c r="E59" s="11">
        <v>13</v>
      </c>
      <c r="F59" s="11">
        <v>18</v>
      </c>
      <c r="G59" s="11">
        <v>23</v>
      </c>
      <c r="H59" s="11">
        <v>126</v>
      </c>
      <c r="I59" s="11">
        <v>149</v>
      </c>
      <c r="J59" s="10">
        <v>91.1</v>
      </c>
      <c r="K59" s="9">
        <v>14810</v>
      </c>
      <c r="L59" s="11" t="s">
        <v>68</v>
      </c>
      <c r="M59" s="8"/>
      <c r="N59" s="1"/>
    </row>
    <row r="60" spans="1:14">
      <c r="A60" s="1" t="s">
        <v>16</v>
      </c>
      <c r="B60" s="11">
        <v>194029</v>
      </c>
      <c r="C60" s="11">
        <v>638</v>
      </c>
      <c r="D60" s="11">
        <v>6</v>
      </c>
      <c r="E60" s="11">
        <v>10</v>
      </c>
      <c r="F60" s="11">
        <v>6</v>
      </c>
      <c r="G60" s="11">
        <v>8</v>
      </c>
      <c r="H60" s="11">
        <v>55</v>
      </c>
      <c r="I60" s="11">
        <v>63</v>
      </c>
      <c r="J60" s="10">
        <v>55.6</v>
      </c>
      <c r="K60">
        <v>0</v>
      </c>
      <c r="L60" s="11" t="s">
        <v>68</v>
      </c>
    </row>
    <row r="61" spans="1:14">
      <c r="A61" s="1" t="s">
        <v>18</v>
      </c>
      <c r="B61" s="11">
        <v>248643</v>
      </c>
      <c r="C61" s="11">
        <v>766</v>
      </c>
      <c r="D61" s="11">
        <v>7</v>
      </c>
      <c r="E61" s="11">
        <v>15</v>
      </c>
      <c r="F61" s="11">
        <v>6</v>
      </c>
      <c r="G61" s="11">
        <v>111</v>
      </c>
      <c r="H61" s="11">
        <v>20</v>
      </c>
      <c r="I61" s="11">
        <v>131</v>
      </c>
      <c r="J61" s="10">
        <v>89.1</v>
      </c>
      <c r="K61" s="9">
        <v>3024</v>
      </c>
      <c r="L61" s="11" t="s">
        <v>68</v>
      </c>
    </row>
    <row r="62" spans="1:14">
      <c r="A62" s="1" t="s">
        <v>19</v>
      </c>
      <c r="B62" s="11">
        <v>163228</v>
      </c>
      <c r="C62" s="11">
        <v>1230</v>
      </c>
      <c r="D62" s="11">
        <v>6</v>
      </c>
      <c r="E62" s="11">
        <v>7</v>
      </c>
      <c r="F62" s="11">
        <v>10</v>
      </c>
      <c r="G62" s="11">
        <v>11</v>
      </c>
      <c r="H62" s="11">
        <v>71</v>
      </c>
      <c r="I62" s="11">
        <v>82</v>
      </c>
      <c r="J62" s="10">
        <v>76</v>
      </c>
      <c r="K62" s="9">
        <v>9642</v>
      </c>
      <c r="L62" s="11" t="s">
        <v>68</v>
      </c>
    </row>
    <row r="63" spans="1:14">
      <c r="A63" s="56"/>
      <c r="B63" s="57"/>
      <c r="C63" s="56"/>
      <c r="D63" s="56"/>
      <c r="E63" s="56"/>
      <c r="F63" s="56"/>
      <c r="G63" s="56"/>
      <c r="H63" s="56"/>
      <c r="I63" s="56"/>
      <c r="J63" s="64"/>
      <c r="K63" s="56"/>
      <c r="L63" s="56"/>
    </row>
    <row r="64" spans="1:14">
      <c r="A64" s="6" t="s">
        <v>631</v>
      </c>
    </row>
    <row r="65" spans="1:14">
      <c r="A65" s="1" t="s">
        <v>1</v>
      </c>
      <c r="B65" s="11">
        <v>3360</v>
      </c>
      <c r="C65" s="11">
        <v>42</v>
      </c>
      <c r="D65" s="11">
        <v>6</v>
      </c>
      <c r="E65" s="11">
        <v>1</v>
      </c>
      <c r="F65" s="11">
        <v>0</v>
      </c>
      <c r="G65" s="11">
        <v>1</v>
      </c>
      <c r="H65" s="11">
        <v>1</v>
      </c>
      <c r="I65" s="11">
        <v>2</v>
      </c>
      <c r="J65" s="10">
        <v>2</v>
      </c>
      <c r="K65" s="9">
        <v>0</v>
      </c>
      <c r="L65" t="s">
        <v>64</v>
      </c>
    </row>
    <row r="66" spans="1:14">
      <c r="A66" s="1" t="s">
        <v>25</v>
      </c>
      <c r="B66" s="11">
        <v>15110</v>
      </c>
      <c r="C66" s="11">
        <v>48</v>
      </c>
      <c r="D66" s="11">
        <v>6</v>
      </c>
      <c r="E66" s="11">
        <v>1</v>
      </c>
      <c r="F66" s="11">
        <v>0</v>
      </c>
      <c r="G66" s="11">
        <v>3</v>
      </c>
      <c r="H66" s="11">
        <v>6</v>
      </c>
      <c r="I66" s="11">
        <v>9</v>
      </c>
      <c r="J66" s="10">
        <v>6.4</v>
      </c>
      <c r="K66" s="9">
        <v>1136</v>
      </c>
      <c r="L66" t="s">
        <v>66</v>
      </c>
    </row>
    <row r="67" spans="1:14">
      <c r="A67" s="56"/>
      <c r="B67" s="57"/>
      <c r="C67" s="56"/>
      <c r="D67" s="56"/>
      <c r="E67" s="56"/>
      <c r="F67" s="56"/>
      <c r="G67" s="56"/>
      <c r="H67" s="56"/>
      <c r="I67" s="56"/>
      <c r="J67" s="64"/>
      <c r="K67" s="56"/>
      <c r="L67" s="56"/>
    </row>
    <row r="68" spans="1:14" s="32" customFormat="1">
      <c r="A68" s="32" t="s">
        <v>632</v>
      </c>
      <c r="B68" s="62">
        <v>2984890</v>
      </c>
      <c r="C68" s="62">
        <f t="shared" ref="C68:K68" si="0">SUM(C4:C67)</f>
        <v>11512</v>
      </c>
      <c r="D68" s="62">
        <f t="shared" si="0"/>
        <v>296</v>
      </c>
      <c r="E68" s="62">
        <f t="shared" si="0"/>
        <v>232</v>
      </c>
      <c r="F68" s="62">
        <f t="shared" si="0"/>
        <v>127</v>
      </c>
      <c r="G68" s="62">
        <f t="shared" si="0"/>
        <v>682.5</v>
      </c>
      <c r="H68" s="62">
        <f t="shared" si="0"/>
        <v>514.16</v>
      </c>
      <c r="I68" s="62">
        <f t="shared" si="0"/>
        <v>1197.1600000000001</v>
      </c>
      <c r="J68" s="62">
        <f t="shared" si="0"/>
        <v>907.83000000000027</v>
      </c>
      <c r="K68" s="62">
        <f t="shared" si="0"/>
        <v>64977.2</v>
      </c>
    </row>
    <row r="75" spans="1:14">
      <c r="A75" s="11"/>
      <c r="C75" s="11"/>
      <c r="D75" s="11"/>
      <c r="E75" s="11"/>
      <c r="F75" s="11"/>
      <c r="G75" s="11"/>
      <c r="H75" s="11"/>
      <c r="I75" s="11"/>
      <c r="K75" s="9"/>
      <c r="L75" s="11"/>
      <c r="M75" s="8"/>
      <c r="N75" s="1"/>
    </row>
    <row r="76" spans="1:14">
      <c r="A76" s="1"/>
      <c r="C76" s="11"/>
      <c r="D76" s="11"/>
      <c r="E76" s="11"/>
      <c r="F76" s="11"/>
      <c r="G76" s="11"/>
      <c r="H76" s="11"/>
      <c r="I76" s="11"/>
      <c r="K76" s="9"/>
      <c r="M76" s="8"/>
      <c r="N76" s="1"/>
    </row>
    <row r="85" spans="13:14">
      <c r="M85" s="8"/>
      <c r="N85" s="1"/>
    </row>
    <row r="86" spans="13:14">
      <c r="M86" s="8"/>
      <c r="N86" s="1"/>
    </row>
  </sheetData>
  <pageMargins left="0.7" right="0.7" top="0.75" bottom="0.75" header="0.3" footer="0.3"/>
  <pageSetup scale="75" orientation="landscape" verticalDpi="0" r:id="rId1"/>
  <headerFooter>
    <oddHeader>&amp;C&amp;"-,Bold"Mississippi Public Library System Operations FY12</oddHeader>
  </headerFooter>
  <rowBreaks count="2" manualBreakCount="2">
    <brk id="42" max="16383" man="1"/>
    <brk id="6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O68"/>
  <sheetViews>
    <sheetView topLeftCell="B52" workbookViewId="0">
      <selection activeCell="O69" sqref="O69"/>
    </sheetView>
  </sheetViews>
  <sheetFormatPr defaultRowHeight="15"/>
  <cols>
    <col min="1" max="1" width="45.28515625" bestFit="1" customWidth="1"/>
    <col min="2" max="4" width="11.140625" style="8" bestFit="1" customWidth="1"/>
    <col min="5" max="5" width="9.140625" style="17"/>
    <col min="7" max="7" width="9.140625" style="17"/>
    <col min="8" max="8" width="10.140625" bestFit="1" customWidth="1"/>
    <col min="9" max="9" width="9.140625" style="17"/>
    <col min="10" max="10" width="10.140625" bestFit="1" customWidth="1"/>
    <col min="11" max="11" width="9.140625" style="17"/>
    <col min="12" max="12" width="11.140625" bestFit="1" customWidth="1"/>
    <col min="13" max="13" width="9.140625" style="17"/>
    <col min="15" max="15" width="10.140625" customWidth="1"/>
  </cols>
  <sheetData>
    <row r="1" spans="1:15" ht="23.25">
      <c r="A1" s="32" t="s">
        <v>51</v>
      </c>
      <c r="B1" s="12" t="s">
        <v>70</v>
      </c>
      <c r="C1" s="12" t="s">
        <v>71</v>
      </c>
      <c r="D1" s="12" t="s">
        <v>72</v>
      </c>
      <c r="E1" s="14" t="s">
        <v>73</v>
      </c>
      <c r="F1" s="13" t="s">
        <v>74</v>
      </c>
      <c r="G1" s="14" t="s">
        <v>75</v>
      </c>
      <c r="H1" s="13" t="s">
        <v>76</v>
      </c>
      <c r="I1" s="14" t="s">
        <v>77</v>
      </c>
      <c r="J1" s="13" t="s">
        <v>78</v>
      </c>
      <c r="K1" s="14" t="s">
        <v>79</v>
      </c>
      <c r="L1" s="13" t="s">
        <v>80</v>
      </c>
      <c r="M1" s="14" t="s">
        <v>81</v>
      </c>
      <c r="N1" s="13" t="s">
        <v>82</v>
      </c>
    </row>
    <row r="2" spans="1:15">
      <c r="A2" s="66"/>
      <c r="B2" s="67"/>
      <c r="C2" s="67"/>
      <c r="D2" s="67"/>
      <c r="E2" s="68"/>
      <c r="F2" s="69"/>
      <c r="G2" s="68"/>
      <c r="H2" s="69"/>
      <c r="I2" s="68"/>
      <c r="J2" s="69"/>
      <c r="K2" s="68"/>
      <c r="L2" s="69"/>
      <c r="M2" s="68"/>
      <c r="N2" s="69"/>
    </row>
    <row r="3" spans="1:15">
      <c r="A3" s="6" t="s">
        <v>63</v>
      </c>
    </row>
    <row r="4" spans="1:15">
      <c r="A4" s="15" t="s">
        <v>0</v>
      </c>
      <c r="B4" s="8">
        <v>0</v>
      </c>
      <c r="C4" s="8">
        <v>73131</v>
      </c>
      <c r="D4" s="8">
        <v>73131</v>
      </c>
      <c r="E4" s="17">
        <f t="shared" ref="E4:E13" si="0">D4/O4</f>
        <v>8.3769759450171826</v>
      </c>
      <c r="F4" s="8">
        <v>3671</v>
      </c>
      <c r="G4" s="17">
        <f t="shared" ref="G4:G13" si="1">(F4/O4)</f>
        <v>0.42050400916380298</v>
      </c>
      <c r="H4" s="8">
        <v>40492</v>
      </c>
      <c r="I4" s="17">
        <f t="shared" ref="I4:I13" si="2">(H4/O4)</f>
        <v>4.6382588774341356</v>
      </c>
      <c r="J4" s="8">
        <v>12571</v>
      </c>
      <c r="K4" s="17">
        <f t="shared" ref="K4:K13" si="3">(J4/O4)</f>
        <v>1.4399770904925544</v>
      </c>
      <c r="L4" s="8">
        <v>129865</v>
      </c>
      <c r="M4" s="17">
        <f t="shared" ref="M4:M13" si="4">(L4/O4)</f>
        <v>14.875715922107675</v>
      </c>
      <c r="N4" s="16">
        <v>0</v>
      </c>
      <c r="O4" s="11">
        <v>8730</v>
      </c>
    </row>
    <row r="5" spans="1:15">
      <c r="A5" s="15" t="s">
        <v>4</v>
      </c>
      <c r="B5" s="8">
        <v>6600</v>
      </c>
      <c r="C5" s="8">
        <v>68500</v>
      </c>
      <c r="D5" s="8">
        <v>75100</v>
      </c>
      <c r="E5" s="17">
        <f t="shared" si="0"/>
        <v>7.2052192267101605</v>
      </c>
      <c r="F5" s="8">
        <v>1000</v>
      </c>
      <c r="G5" s="17">
        <f t="shared" si="1"/>
        <v>9.5941667466180561E-2</v>
      </c>
      <c r="H5" s="8">
        <v>42390</v>
      </c>
      <c r="I5" s="17">
        <f t="shared" si="2"/>
        <v>4.0669672838913939</v>
      </c>
      <c r="J5" s="8">
        <v>4084</v>
      </c>
      <c r="K5" s="17">
        <f t="shared" si="3"/>
        <v>0.3918257699318814</v>
      </c>
      <c r="L5" s="8">
        <v>122574</v>
      </c>
      <c r="M5" s="17">
        <f t="shared" si="4"/>
        <v>11.759953947999616</v>
      </c>
      <c r="N5" s="16">
        <v>0</v>
      </c>
      <c r="O5" s="11">
        <v>10423</v>
      </c>
    </row>
    <row r="6" spans="1:15">
      <c r="A6" s="15" t="s">
        <v>8</v>
      </c>
      <c r="B6" s="8">
        <v>16105</v>
      </c>
      <c r="C6" s="8">
        <v>95024</v>
      </c>
      <c r="D6" s="8">
        <v>111129</v>
      </c>
      <c r="E6" s="17">
        <f t="shared" si="0"/>
        <v>5.6678227163768042</v>
      </c>
      <c r="F6" s="8">
        <v>6477</v>
      </c>
      <c r="G6" s="17">
        <f t="shared" si="1"/>
        <v>0.33034120467180089</v>
      </c>
      <c r="H6" s="8">
        <v>65516</v>
      </c>
      <c r="I6" s="17">
        <f t="shared" si="2"/>
        <v>3.341459682766359</v>
      </c>
      <c r="J6" s="8">
        <v>23978</v>
      </c>
      <c r="K6" s="17">
        <f t="shared" si="3"/>
        <v>1.2229305860151987</v>
      </c>
      <c r="L6" s="8">
        <v>207100</v>
      </c>
      <c r="M6" s="17">
        <f t="shared" si="4"/>
        <v>10.562554189830163</v>
      </c>
      <c r="N6" s="16">
        <v>0</v>
      </c>
      <c r="O6" s="11">
        <v>19607</v>
      </c>
    </row>
    <row r="7" spans="1:15">
      <c r="A7" s="15" t="s">
        <v>15</v>
      </c>
      <c r="B7" s="8">
        <v>22733</v>
      </c>
      <c r="C7" s="8">
        <v>59750</v>
      </c>
      <c r="D7" s="8">
        <v>82483</v>
      </c>
      <c r="E7" s="17">
        <f t="shared" si="0"/>
        <v>8.8226548293935174</v>
      </c>
      <c r="F7" s="8">
        <v>25195</v>
      </c>
      <c r="G7" s="17">
        <f t="shared" si="1"/>
        <v>2.6949406353620708</v>
      </c>
      <c r="H7" s="8">
        <v>43632</v>
      </c>
      <c r="I7" s="17">
        <f t="shared" si="2"/>
        <v>4.6670232110386136</v>
      </c>
      <c r="J7" s="8">
        <v>8053</v>
      </c>
      <c r="K7" s="17">
        <f t="shared" si="3"/>
        <v>0.86137554818697182</v>
      </c>
      <c r="L7" s="8">
        <v>159363</v>
      </c>
      <c r="M7" s="17">
        <f t="shared" si="4"/>
        <v>17.045994223981175</v>
      </c>
      <c r="N7" s="8">
        <v>385</v>
      </c>
      <c r="O7" s="11">
        <v>9349</v>
      </c>
    </row>
    <row r="8" spans="1:15">
      <c r="A8" s="15" t="s">
        <v>17</v>
      </c>
      <c r="B8" s="8">
        <v>15500</v>
      </c>
      <c r="C8" s="8">
        <v>42500</v>
      </c>
      <c r="D8" s="8">
        <v>58000</v>
      </c>
      <c r="E8" s="17">
        <f t="shared" si="0"/>
        <v>6.3118946566546956</v>
      </c>
      <c r="F8" s="8">
        <v>10372</v>
      </c>
      <c r="G8" s="17">
        <f t="shared" si="1"/>
        <v>1.1287408858417673</v>
      </c>
      <c r="H8" s="8">
        <v>47310</v>
      </c>
      <c r="I8" s="17">
        <f t="shared" si="2"/>
        <v>5.1485471759712702</v>
      </c>
      <c r="J8" s="8">
        <v>14630</v>
      </c>
      <c r="K8" s="17">
        <f t="shared" si="3"/>
        <v>1.5921210142561759</v>
      </c>
      <c r="L8" s="8">
        <v>130312</v>
      </c>
      <c r="M8" s="17">
        <f t="shared" si="4"/>
        <v>14.18130373272391</v>
      </c>
      <c r="N8" s="16">
        <v>0</v>
      </c>
      <c r="O8" s="11">
        <v>9189</v>
      </c>
    </row>
    <row r="9" spans="1:15">
      <c r="A9" s="15" t="s">
        <v>27</v>
      </c>
      <c r="B9" s="8">
        <v>12000</v>
      </c>
      <c r="C9" s="8">
        <v>37000</v>
      </c>
      <c r="D9" s="8">
        <v>49000</v>
      </c>
      <c r="E9" s="17">
        <f t="shared" si="0"/>
        <v>6.2836624775583481</v>
      </c>
      <c r="F9" s="8">
        <v>6000</v>
      </c>
      <c r="G9" s="17">
        <f t="shared" si="1"/>
        <v>0.76942805847653239</v>
      </c>
      <c r="H9" s="8">
        <v>32210</v>
      </c>
      <c r="I9" s="17">
        <f t="shared" si="2"/>
        <v>4.1305462939215181</v>
      </c>
      <c r="J9" s="8">
        <v>7852</v>
      </c>
      <c r="K9" s="17">
        <f t="shared" si="3"/>
        <v>1.0069248525262888</v>
      </c>
      <c r="L9" s="8">
        <v>95062</v>
      </c>
      <c r="M9" s="17">
        <f t="shared" si="4"/>
        <v>12.190561682482688</v>
      </c>
      <c r="N9" s="16">
        <v>0</v>
      </c>
      <c r="O9" s="11">
        <v>7798</v>
      </c>
    </row>
    <row r="10" spans="1:15">
      <c r="A10" s="15" t="s">
        <v>34</v>
      </c>
      <c r="B10" s="8">
        <v>10451</v>
      </c>
      <c r="C10" s="8">
        <v>56544</v>
      </c>
      <c r="D10" s="8">
        <v>66995</v>
      </c>
      <c r="E10" s="17">
        <f t="shared" si="0"/>
        <v>5.9720984132643968</v>
      </c>
      <c r="F10" s="8">
        <v>7540</v>
      </c>
      <c r="G10" s="17">
        <f t="shared" si="1"/>
        <v>0.67213407024425031</v>
      </c>
      <c r="H10" s="8">
        <v>50720</v>
      </c>
      <c r="I10" s="17">
        <f t="shared" si="2"/>
        <v>4.5213050454626496</v>
      </c>
      <c r="J10" s="8">
        <v>28000</v>
      </c>
      <c r="K10" s="17">
        <f t="shared" si="3"/>
        <v>2.4959885897664469</v>
      </c>
      <c r="L10" s="8">
        <v>153255</v>
      </c>
      <c r="M10" s="17">
        <f t="shared" si="4"/>
        <v>13.661526118737743</v>
      </c>
      <c r="N10" s="16">
        <v>0</v>
      </c>
      <c r="O10" s="11">
        <v>11218</v>
      </c>
    </row>
    <row r="11" spans="1:15">
      <c r="A11" s="15" t="s">
        <v>38</v>
      </c>
      <c r="B11" s="8">
        <v>11200</v>
      </c>
      <c r="C11" s="8">
        <v>65663</v>
      </c>
      <c r="D11" s="8">
        <v>76863</v>
      </c>
      <c r="E11" s="17">
        <f t="shared" si="0"/>
        <v>12.427324171382377</v>
      </c>
      <c r="F11" s="8">
        <v>3836</v>
      </c>
      <c r="G11" s="17">
        <f t="shared" si="1"/>
        <v>0.62021018593371058</v>
      </c>
      <c r="H11" s="8">
        <v>55827</v>
      </c>
      <c r="I11" s="17">
        <f t="shared" si="2"/>
        <v>9.0261924009700891</v>
      </c>
      <c r="J11" s="8">
        <v>17154</v>
      </c>
      <c r="K11" s="17">
        <f t="shared" si="3"/>
        <v>2.7734842360549719</v>
      </c>
      <c r="L11" s="8">
        <v>153680</v>
      </c>
      <c r="M11" s="17">
        <f t="shared" si="4"/>
        <v>24.847210994341147</v>
      </c>
      <c r="N11" s="16">
        <v>0</v>
      </c>
      <c r="O11" s="11">
        <v>6185</v>
      </c>
    </row>
    <row r="12" spans="1:15">
      <c r="A12" s="15" t="s">
        <v>42</v>
      </c>
      <c r="B12" s="8">
        <v>7200</v>
      </c>
      <c r="C12" s="8">
        <v>88000</v>
      </c>
      <c r="D12" s="8">
        <v>95200</v>
      </c>
      <c r="E12" s="17">
        <f t="shared" si="0"/>
        <v>6.3000463238700286</v>
      </c>
      <c r="F12" s="8">
        <v>11079</v>
      </c>
      <c r="G12" s="17">
        <f t="shared" si="1"/>
        <v>0.7331745086360929</v>
      </c>
      <c r="H12" s="8">
        <v>46461</v>
      </c>
      <c r="I12" s="17">
        <f t="shared" si="2"/>
        <v>3.0746476077029978</v>
      </c>
      <c r="J12" s="8">
        <v>350</v>
      </c>
      <c r="K12" s="17">
        <f t="shared" si="3"/>
        <v>2.3161935014228047E-2</v>
      </c>
      <c r="L12" s="8">
        <v>153090</v>
      </c>
      <c r="M12" s="17">
        <f t="shared" si="4"/>
        <v>10.131030375223347</v>
      </c>
      <c r="N12" s="16">
        <v>0</v>
      </c>
      <c r="O12" s="11">
        <v>15111</v>
      </c>
    </row>
    <row r="13" spans="1:15">
      <c r="A13" s="15" t="s">
        <v>49</v>
      </c>
      <c r="B13" s="8">
        <v>5100</v>
      </c>
      <c r="C13" s="8">
        <v>36316</v>
      </c>
      <c r="D13" s="8">
        <v>41416</v>
      </c>
      <c r="E13" s="17">
        <f t="shared" si="0"/>
        <v>3.3397306668817031</v>
      </c>
      <c r="F13" s="8">
        <v>6000</v>
      </c>
      <c r="G13" s="17">
        <f t="shared" si="1"/>
        <v>0.48383194903636806</v>
      </c>
      <c r="H13" s="8">
        <v>39290</v>
      </c>
      <c r="I13" s="17">
        <f t="shared" si="2"/>
        <v>3.1682928796064833</v>
      </c>
      <c r="J13" s="8">
        <v>4436</v>
      </c>
      <c r="K13" s="17">
        <f t="shared" si="3"/>
        <v>0.35771308765422144</v>
      </c>
      <c r="L13" s="8">
        <v>91142</v>
      </c>
      <c r="M13" s="17">
        <f t="shared" si="4"/>
        <v>7.349568583178776</v>
      </c>
      <c r="N13" s="16">
        <v>0</v>
      </c>
      <c r="O13" s="11">
        <v>12401</v>
      </c>
    </row>
    <row r="14" spans="1:15">
      <c r="A14" s="70"/>
      <c r="B14" s="71"/>
      <c r="C14" s="71"/>
      <c r="D14" s="71"/>
      <c r="E14" s="72"/>
      <c r="F14" s="71"/>
      <c r="G14" s="72"/>
      <c r="H14" s="71"/>
      <c r="I14" s="72"/>
      <c r="J14" s="71"/>
      <c r="K14" s="72"/>
      <c r="L14" s="71"/>
      <c r="M14" s="72"/>
      <c r="N14" s="73"/>
      <c r="O14" s="11"/>
    </row>
    <row r="15" spans="1:15">
      <c r="A15" s="6" t="s">
        <v>626</v>
      </c>
      <c r="F15" s="8"/>
      <c r="H15" s="8"/>
      <c r="J15" s="8"/>
      <c r="L15" s="8"/>
      <c r="N15" s="16"/>
      <c r="O15" s="11"/>
    </row>
    <row r="16" spans="1:15">
      <c r="A16" s="15" t="s">
        <v>2</v>
      </c>
      <c r="B16" s="8">
        <v>180739</v>
      </c>
      <c r="C16" s="8">
        <v>297108</v>
      </c>
      <c r="D16" s="8">
        <v>477847</v>
      </c>
      <c r="E16" s="17">
        <f t="shared" ref="E16:E29" si="5">D16/O16</f>
        <v>14.094118688060405</v>
      </c>
      <c r="F16" s="8">
        <v>11952</v>
      </c>
      <c r="G16" s="17">
        <f t="shared" ref="G16:G29" si="6">(F16/O16)</f>
        <v>0.35252477583765929</v>
      </c>
      <c r="H16" s="8">
        <v>111108</v>
      </c>
      <c r="I16" s="17">
        <f t="shared" ref="I16:I29" si="7">(H16/O16)</f>
        <v>3.2771354412458709</v>
      </c>
      <c r="J16" s="8">
        <v>61361</v>
      </c>
      <c r="K16" s="17">
        <f t="shared" ref="K16:K29" si="8">(J16/O16)</f>
        <v>1.8098454459650779</v>
      </c>
      <c r="L16" s="8">
        <v>662268</v>
      </c>
      <c r="M16" s="17">
        <f t="shared" ref="M16:M29" si="9">(L16/O16)</f>
        <v>19.533624351109015</v>
      </c>
      <c r="N16" s="16">
        <v>0</v>
      </c>
      <c r="O16" s="11">
        <v>33904</v>
      </c>
    </row>
    <row r="17" spans="1:15">
      <c r="A17" s="15" t="s">
        <v>3</v>
      </c>
      <c r="B17" s="8">
        <v>244998</v>
      </c>
      <c r="C17" s="8">
        <v>190500</v>
      </c>
      <c r="D17" s="8">
        <v>435498</v>
      </c>
      <c r="E17" s="17">
        <f t="shared" si="5"/>
        <v>16.93951534482088</v>
      </c>
      <c r="F17" s="8">
        <v>23409</v>
      </c>
      <c r="G17" s="17">
        <f t="shared" si="6"/>
        <v>0.9105371659730056</v>
      </c>
      <c r="H17" s="8">
        <v>91512</v>
      </c>
      <c r="I17" s="17">
        <f t="shared" si="7"/>
        <v>3.5595316815123108</v>
      </c>
      <c r="J17" s="8">
        <v>30553</v>
      </c>
      <c r="K17" s="17">
        <f t="shared" si="8"/>
        <v>1.1884165078377222</v>
      </c>
      <c r="L17" s="8">
        <v>580972</v>
      </c>
      <c r="M17" s="17">
        <f t="shared" si="9"/>
        <v>22.598000700143917</v>
      </c>
      <c r="N17" s="16">
        <v>0</v>
      </c>
      <c r="O17" s="11">
        <v>25709</v>
      </c>
    </row>
    <row r="18" spans="1:15">
      <c r="A18" s="15" t="s">
        <v>7</v>
      </c>
      <c r="B18" s="8">
        <v>99781</v>
      </c>
      <c r="C18" s="8">
        <v>143046</v>
      </c>
      <c r="D18" s="8">
        <v>242827</v>
      </c>
      <c r="E18" s="17">
        <f t="shared" si="5"/>
        <v>6.635886644986746</v>
      </c>
      <c r="F18" s="8">
        <v>9396</v>
      </c>
      <c r="G18" s="17">
        <f t="shared" si="6"/>
        <v>0.25677042057224059</v>
      </c>
      <c r="H18" s="8">
        <v>115229</v>
      </c>
      <c r="I18" s="17">
        <f t="shared" si="7"/>
        <v>3.1489355887738091</v>
      </c>
      <c r="J18" s="8">
        <v>95889</v>
      </c>
      <c r="K18" s="17">
        <f t="shared" si="8"/>
        <v>2.6204192058590441</v>
      </c>
      <c r="L18" s="8">
        <v>463341</v>
      </c>
      <c r="M18" s="17">
        <f t="shared" si="9"/>
        <v>12.662011860191839</v>
      </c>
      <c r="N18" s="16">
        <v>0</v>
      </c>
      <c r="O18" s="11">
        <v>36593</v>
      </c>
    </row>
    <row r="19" spans="1:15">
      <c r="A19" s="15" t="s">
        <v>10</v>
      </c>
      <c r="B19" s="8">
        <v>120811</v>
      </c>
      <c r="C19" s="8">
        <v>230000</v>
      </c>
      <c r="D19" s="8">
        <v>350811</v>
      </c>
      <c r="E19" s="17">
        <f t="shared" si="5"/>
        <v>10.605248042564769</v>
      </c>
      <c r="F19" s="8">
        <v>6415</v>
      </c>
      <c r="G19" s="17">
        <f t="shared" si="6"/>
        <v>0.19392968348499048</v>
      </c>
      <c r="H19" s="8">
        <v>125458</v>
      </c>
      <c r="I19" s="17">
        <f t="shared" si="7"/>
        <v>3.7926781341636686</v>
      </c>
      <c r="J19" s="8">
        <v>51145</v>
      </c>
      <c r="K19" s="17">
        <f t="shared" si="8"/>
        <v>1.5461471023912452</v>
      </c>
      <c r="L19" s="8">
        <v>533829</v>
      </c>
      <c r="M19" s="17">
        <f t="shared" si="9"/>
        <v>16.138002962604673</v>
      </c>
      <c r="N19" s="16">
        <v>0</v>
      </c>
      <c r="O19" s="11">
        <v>33079</v>
      </c>
    </row>
    <row r="20" spans="1:15">
      <c r="A20" s="15" t="s">
        <v>11</v>
      </c>
      <c r="B20" s="8">
        <v>138526</v>
      </c>
      <c r="C20" s="8">
        <v>85000</v>
      </c>
      <c r="D20" s="8">
        <v>223526</v>
      </c>
      <c r="E20" s="17">
        <f t="shared" si="5"/>
        <v>10.309288810995296</v>
      </c>
      <c r="F20" s="8">
        <v>18326</v>
      </c>
      <c r="G20" s="17">
        <f t="shared" si="6"/>
        <v>0.84521723088275991</v>
      </c>
      <c r="H20" s="8">
        <v>73444</v>
      </c>
      <c r="I20" s="17">
        <f t="shared" si="7"/>
        <v>3.3873258924453462</v>
      </c>
      <c r="J20" s="8">
        <v>49455</v>
      </c>
      <c r="K20" s="17">
        <f t="shared" si="8"/>
        <v>2.2809242689788767</v>
      </c>
      <c r="L20" s="8">
        <v>364751</v>
      </c>
      <c r="M20" s="17">
        <f t="shared" si="9"/>
        <v>16.82275620330228</v>
      </c>
      <c r="N20" s="16">
        <v>0</v>
      </c>
      <c r="O20" s="11">
        <v>21682</v>
      </c>
    </row>
    <row r="21" spans="1:15">
      <c r="A21" s="15" t="s">
        <v>13</v>
      </c>
      <c r="B21" s="8">
        <v>175837</v>
      </c>
      <c r="C21" s="8">
        <v>171935</v>
      </c>
      <c r="D21" s="8">
        <v>347772</v>
      </c>
      <c r="E21" s="17">
        <f t="shared" si="5"/>
        <v>11.237301279565724</v>
      </c>
      <c r="F21" s="8">
        <v>33087</v>
      </c>
      <c r="G21" s="17">
        <f t="shared" si="6"/>
        <v>1.0691159364094611</v>
      </c>
      <c r="H21" s="8">
        <v>94236</v>
      </c>
      <c r="I21" s="17">
        <f t="shared" si="7"/>
        <v>3.0449786739046143</v>
      </c>
      <c r="J21" s="8">
        <v>27575</v>
      </c>
      <c r="K21" s="17">
        <f t="shared" si="8"/>
        <v>0.89101072767222433</v>
      </c>
      <c r="L21" s="8">
        <v>502670</v>
      </c>
      <c r="M21" s="17">
        <f t="shared" si="9"/>
        <v>16.242406617552021</v>
      </c>
      <c r="N21" s="16">
        <v>0</v>
      </c>
      <c r="O21" s="11">
        <v>30948</v>
      </c>
    </row>
    <row r="22" spans="1:15">
      <c r="A22" s="15" t="s">
        <v>20</v>
      </c>
      <c r="B22" s="8">
        <v>32150</v>
      </c>
      <c r="C22" s="8">
        <v>107334</v>
      </c>
      <c r="D22" s="8">
        <v>139484</v>
      </c>
      <c r="E22" s="17">
        <f t="shared" si="5"/>
        <v>4.3676102204408815</v>
      </c>
      <c r="F22" s="8">
        <v>9259</v>
      </c>
      <c r="G22" s="17">
        <f t="shared" si="6"/>
        <v>0.28992359719438876</v>
      </c>
      <c r="H22" s="8">
        <v>106365</v>
      </c>
      <c r="I22" s="17">
        <f t="shared" si="7"/>
        <v>3.3305673847695392</v>
      </c>
      <c r="J22" s="8">
        <v>25478</v>
      </c>
      <c r="K22" s="17">
        <f t="shared" si="8"/>
        <v>0.79778306613226457</v>
      </c>
      <c r="L22" s="8">
        <v>280586</v>
      </c>
      <c r="M22" s="17">
        <f t="shared" si="9"/>
        <v>8.7858842685370746</v>
      </c>
      <c r="N22" s="16">
        <v>0</v>
      </c>
      <c r="O22" s="11">
        <v>31936</v>
      </c>
    </row>
    <row r="23" spans="1:15">
      <c r="A23" s="15" t="s">
        <v>28</v>
      </c>
      <c r="B23" s="8">
        <v>10000</v>
      </c>
      <c r="C23" s="8">
        <v>140000</v>
      </c>
      <c r="D23" s="8">
        <v>150000</v>
      </c>
      <c r="E23" s="17">
        <f t="shared" si="5"/>
        <v>4.0970173713536546</v>
      </c>
      <c r="F23" s="8">
        <v>5645</v>
      </c>
      <c r="G23" s="17">
        <f t="shared" si="6"/>
        <v>0.15418442040860919</v>
      </c>
      <c r="H23" s="8">
        <v>74238</v>
      </c>
      <c r="I23" s="17">
        <f t="shared" si="7"/>
        <v>2.0276958374303509</v>
      </c>
      <c r="J23" s="8">
        <v>24811</v>
      </c>
      <c r="K23" s="17">
        <f t="shared" si="8"/>
        <v>0.67767398667103684</v>
      </c>
      <c r="L23" s="8">
        <v>254694</v>
      </c>
      <c r="M23" s="17">
        <f t="shared" si="9"/>
        <v>6.956571615863651</v>
      </c>
      <c r="N23" s="16">
        <v>0</v>
      </c>
      <c r="O23" s="11">
        <v>36612</v>
      </c>
    </row>
    <row r="24" spans="1:15">
      <c r="A24" s="15" t="s">
        <v>32</v>
      </c>
      <c r="B24" s="8">
        <v>40047</v>
      </c>
      <c r="C24" s="8">
        <v>254213</v>
      </c>
      <c r="D24" s="8">
        <v>294260</v>
      </c>
      <c r="E24" s="17">
        <f t="shared" si="5"/>
        <v>9.8794695316434442</v>
      </c>
      <c r="F24" s="8">
        <v>1471</v>
      </c>
      <c r="G24" s="17">
        <f t="shared" si="6"/>
        <v>4.9387275474231995E-2</v>
      </c>
      <c r="H24" s="8">
        <v>81565</v>
      </c>
      <c r="I24" s="17">
        <f t="shared" si="7"/>
        <v>2.7384589558502603</v>
      </c>
      <c r="J24" s="8">
        <v>15167</v>
      </c>
      <c r="K24" s="17">
        <f t="shared" si="8"/>
        <v>0.50921604834648315</v>
      </c>
      <c r="L24" s="8">
        <v>392463</v>
      </c>
      <c r="M24" s="17">
        <f t="shared" si="9"/>
        <v>13.176531811314421</v>
      </c>
      <c r="N24" s="8">
        <v>979</v>
      </c>
      <c r="O24" s="11">
        <v>29785</v>
      </c>
    </row>
    <row r="25" spans="1:15">
      <c r="A25" s="15" t="s">
        <v>39</v>
      </c>
      <c r="B25" s="8">
        <v>60050</v>
      </c>
      <c r="C25" s="8">
        <v>277000</v>
      </c>
      <c r="D25" s="8">
        <v>337050</v>
      </c>
      <c r="E25" s="17">
        <f t="shared" si="5"/>
        <v>8.7604616104382185</v>
      </c>
      <c r="F25" s="8">
        <v>48866</v>
      </c>
      <c r="G25" s="17">
        <f t="shared" si="6"/>
        <v>1.2701044861464885</v>
      </c>
      <c r="H25" s="8">
        <v>128854</v>
      </c>
      <c r="I25" s="17">
        <f t="shared" si="7"/>
        <v>3.3491188854811043</v>
      </c>
      <c r="J25" s="8">
        <v>67386</v>
      </c>
      <c r="K25" s="17">
        <f t="shared" si="8"/>
        <v>1.7514685241981598</v>
      </c>
      <c r="L25" s="8">
        <v>582156</v>
      </c>
      <c r="M25" s="17">
        <f t="shared" si="9"/>
        <v>15.131153506263971</v>
      </c>
      <c r="N25" s="16">
        <v>0</v>
      </c>
      <c r="O25" s="11">
        <v>38474</v>
      </c>
    </row>
    <row r="26" spans="1:15">
      <c r="A26" s="15" t="s">
        <v>41</v>
      </c>
      <c r="B26" s="8">
        <v>134653</v>
      </c>
      <c r="C26" s="8">
        <v>299010</v>
      </c>
      <c r="D26" s="8">
        <v>433663</v>
      </c>
      <c r="E26" s="17">
        <f t="shared" si="5"/>
        <v>15.253174351939784</v>
      </c>
      <c r="F26" s="8">
        <v>24726</v>
      </c>
      <c r="G26" s="17">
        <f t="shared" si="6"/>
        <v>0.86968449931412894</v>
      </c>
      <c r="H26" s="8">
        <v>102706</v>
      </c>
      <c r="I26" s="17">
        <f t="shared" si="7"/>
        <v>3.6124652667862542</v>
      </c>
      <c r="J26" s="8">
        <v>50619</v>
      </c>
      <c r="K26" s="17">
        <f t="shared" si="8"/>
        <v>1.7804157433787065</v>
      </c>
      <c r="L26" s="8">
        <v>611714</v>
      </c>
      <c r="M26" s="17">
        <f t="shared" si="9"/>
        <v>21.515739861418872</v>
      </c>
      <c r="N26" s="16">
        <v>0</v>
      </c>
      <c r="O26" s="11">
        <v>28431</v>
      </c>
    </row>
    <row r="27" spans="1:15">
      <c r="A27" s="15" t="s">
        <v>45</v>
      </c>
      <c r="B27" s="8">
        <v>15000</v>
      </c>
      <c r="C27" s="8">
        <v>140472</v>
      </c>
      <c r="D27" s="8">
        <v>155472</v>
      </c>
      <c r="E27" s="17">
        <f t="shared" si="5"/>
        <v>5.6712628583935212</v>
      </c>
      <c r="F27" s="8">
        <v>25638</v>
      </c>
      <c r="G27" s="17">
        <f t="shared" si="6"/>
        <v>0.93521558327861676</v>
      </c>
      <c r="H27" s="8">
        <v>76152</v>
      </c>
      <c r="I27" s="17">
        <f t="shared" si="7"/>
        <v>2.7778507332020137</v>
      </c>
      <c r="J27" s="8">
        <v>36568</v>
      </c>
      <c r="K27" s="17">
        <f t="shared" si="8"/>
        <v>1.3339169767272196</v>
      </c>
      <c r="L27" s="8">
        <v>293830</v>
      </c>
      <c r="M27" s="17">
        <f t="shared" si="9"/>
        <v>10.718246151601372</v>
      </c>
      <c r="N27" s="16">
        <v>0</v>
      </c>
      <c r="O27" s="11">
        <v>27414</v>
      </c>
    </row>
    <row r="28" spans="1:15">
      <c r="A28" s="15" t="s">
        <v>48</v>
      </c>
      <c r="B28" s="8">
        <v>109614</v>
      </c>
      <c r="C28" s="8">
        <v>1203383</v>
      </c>
      <c r="D28" s="8">
        <v>229997</v>
      </c>
      <c r="E28" s="17">
        <f t="shared" si="5"/>
        <v>11.13193940273946</v>
      </c>
      <c r="F28" s="8">
        <v>9196</v>
      </c>
      <c r="G28" s="17">
        <f t="shared" si="6"/>
        <v>0.44508978268234839</v>
      </c>
      <c r="H28" s="8">
        <v>95484</v>
      </c>
      <c r="I28" s="17">
        <f t="shared" si="7"/>
        <v>4.6214607231014959</v>
      </c>
      <c r="J28" s="8">
        <v>51077</v>
      </c>
      <c r="K28" s="17">
        <f t="shared" si="8"/>
        <v>2.4721455883064709</v>
      </c>
      <c r="L28" s="8">
        <v>385754</v>
      </c>
      <c r="M28" s="17">
        <f t="shared" si="9"/>
        <v>18.670635496829775</v>
      </c>
      <c r="N28" s="16">
        <v>0</v>
      </c>
      <c r="O28" s="11">
        <v>20661</v>
      </c>
    </row>
    <row r="29" spans="1:15">
      <c r="A29" s="15" t="s">
        <v>50</v>
      </c>
      <c r="B29" s="8">
        <v>55000</v>
      </c>
      <c r="C29" s="8">
        <v>165000</v>
      </c>
      <c r="D29" s="8">
        <v>220000</v>
      </c>
      <c r="E29" s="17">
        <f t="shared" si="5"/>
        <v>7.8028019152331973</v>
      </c>
      <c r="F29" s="8">
        <v>9393</v>
      </c>
      <c r="G29" s="17">
        <f t="shared" si="6"/>
        <v>0.33314417449902467</v>
      </c>
      <c r="H29" s="8">
        <v>71981</v>
      </c>
      <c r="I29" s="17">
        <f t="shared" si="7"/>
        <v>2.5529703848200036</v>
      </c>
      <c r="J29" s="8">
        <v>34154</v>
      </c>
      <c r="K29" s="17">
        <f t="shared" si="8"/>
        <v>1.2113495300585211</v>
      </c>
      <c r="L29" s="8">
        <v>335528</v>
      </c>
      <c r="M29" s="17">
        <f t="shared" si="9"/>
        <v>11.900266004610746</v>
      </c>
      <c r="N29" s="8">
        <v>18337</v>
      </c>
      <c r="O29" s="11">
        <v>28195</v>
      </c>
    </row>
    <row r="30" spans="1:15">
      <c r="A30" s="70"/>
      <c r="B30" s="71"/>
      <c r="C30" s="71"/>
      <c r="D30" s="71"/>
      <c r="E30" s="72"/>
      <c r="F30" s="71"/>
      <c r="G30" s="72"/>
      <c r="H30" s="71"/>
      <c r="I30" s="72"/>
      <c r="J30" s="71"/>
      <c r="K30" s="72"/>
      <c r="L30" s="71"/>
      <c r="M30" s="72"/>
      <c r="N30" s="71"/>
      <c r="O30" s="11"/>
    </row>
    <row r="31" spans="1:15">
      <c r="A31" s="6" t="s">
        <v>627</v>
      </c>
      <c r="F31" s="8"/>
      <c r="H31" s="8"/>
      <c r="J31" s="8"/>
      <c r="L31" s="8"/>
      <c r="N31" s="16"/>
      <c r="O31" s="11"/>
    </row>
    <row r="32" spans="1:15">
      <c r="A32" s="15" t="s">
        <v>6</v>
      </c>
      <c r="B32" s="8">
        <v>250000</v>
      </c>
      <c r="C32" s="8">
        <v>326800</v>
      </c>
      <c r="D32" s="8">
        <v>576800</v>
      </c>
      <c r="E32" s="17">
        <f t="shared" ref="E32:E41" si="10">D32/O32</f>
        <v>9.6664990782637847</v>
      </c>
      <c r="F32" s="8">
        <v>58159</v>
      </c>
      <c r="G32" s="17">
        <f t="shared" ref="G32:G41" si="11">(F32/O32)</f>
        <v>0.97467739232445116</v>
      </c>
      <c r="H32" s="8">
        <v>151686</v>
      </c>
      <c r="I32" s="17">
        <f t="shared" ref="I32:I41" si="12">(H32/O32)</f>
        <v>2.5420814479638008</v>
      </c>
      <c r="J32" s="8">
        <v>124603</v>
      </c>
      <c r="K32" s="17">
        <f t="shared" ref="K32:K41" si="13">(J32/O32)</f>
        <v>2.0882017764370704</v>
      </c>
      <c r="L32" s="8">
        <v>911248</v>
      </c>
      <c r="M32" s="17">
        <f t="shared" ref="M32:M41" si="14">(L32/O32)</f>
        <v>15.271459694989106</v>
      </c>
      <c r="N32" s="8">
        <v>3531</v>
      </c>
      <c r="O32" s="11">
        <v>59670</v>
      </c>
    </row>
    <row r="33" spans="1:15">
      <c r="A33" s="15" t="s">
        <v>14</v>
      </c>
      <c r="B33" s="8">
        <v>438390</v>
      </c>
      <c r="C33" s="8">
        <v>1082833</v>
      </c>
      <c r="D33" s="8">
        <v>1521223</v>
      </c>
      <c r="E33" s="17">
        <f t="shared" si="10"/>
        <v>33.61447353883549</v>
      </c>
      <c r="F33" s="8">
        <v>97916</v>
      </c>
      <c r="G33" s="17">
        <f t="shared" si="11"/>
        <v>2.1636504253673627</v>
      </c>
      <c r="H33" s="8">
        <v>285481</v>
      </c>
      <c r="I33" s="17">
        <f t="shared" si="12"/>
        <v>6.3082753286929618</v>
      </c>
      <c r="J33" s="8">
        <v>236627</v>
      </c>
      <c r="K33" s="17">
        <f t="shared" si="13"/>
        <v>5.2287482046182738</v>
      </c>
      <c r="L33" s="8">
        <v>2141247</v>
      </c>
      <c r="M33" s="17">
        <f t="shared" si="14"/>
        <v>47.31514749751409</v>
      </c>
      <c r="N33" s="16">
        <v>0</v>
      </c>
      <c r="O33" s="11">
        <v>45255</v>
      </c>
    </row>
    <row r="34" spans="1:15">
      <c r="A34" s="15" t="s">
        <v>21</v>
      </c>
      <c r="B34" s="8">
        <v>0</v>
      </c>
      <c r="C34" s="8">
        <v>580000</v>
      </c>
      <c r="D34" s="8">
        <v>580000</v>
      </c>
      <c r="E34" s="17">
        <f t="shared" si="10"/>
        <v>10.037033191430451</v>
      </c>
      <c r="F34" s="8">
        <v>57634</v>
      </c>
      <c r="G34" s="17">
        <f t="shared" si="11"/>
        <v>0.99736960509465966</v>
      </c>
      <c r="H34" s="8">
        <v>152711</v>
      </c>
      <c r="I34" s="17">
        <f t="shared" si="12"/>
        <v>2.6426989236147165</v>
      </c>
      <c r="J34" s="8">
        <v>42380</v>
      </c>
      <c r="K34" s="17">
        <f t="shared" si="13"/>
        <v>0.73339563216003878</v>
      </c>
      <c r="L34" s="8">
        <v>832725</v>
      </c>
      <c r="M34" s="17">
        <f t="shared" si="14"/>
        <v>14.410497352299865</v>
      </c>
      <c r="N34" s="16">
        <v>0</v>
      </c>
      <c r="O34" s="11">
        <v>57786</v>
      </c>
    </row>
    <row r="35" spans="1:15">
      <c r="A35" s="15" t="s">
        <v>24</v>
      </c>
      <c r="B35" s="8">
        <v>128492</v>
      </c>
      <c r="C35" s="8">
        <v>387735</v>
      </c>
      <c r="D35" s="8">
        <v>516227</v>
      </c>
      <c r="E35" s="17">
        <f t="shared" si="10"/>
        <v>9.3233939569072941</v>
      </c>
      <c r="F35" s="8">
        <v>8228</v>
      </c>
      <c r="G35" s="17">
        <f t="shared" si="11"/>
        <v>0.1486030089038993</v>
      </c>
      <c r="H35" s="8">
        <v>190045</v>
      </c>
      <c r="I35" s="17">
        <f t="shared" si="12"/>
        <v>3.4323357835611983</v>
      </c>
      <c r="J35" s="8">
        <v>259975</v>
      </c>
      <c r="K35" s="17">
        <f t="shared" si="13"/>
        <v>4.6953168740631037</v>
      </c>
      <c r="L35" s="8">
        <v>974475</v>
      </c>
      <c r="M35" s="17">
        <f t="shared" si="14"/>
        <v>17.599649623435496</v>
      </c>
      <c r="N35" s="16">
        <v>0</v>
      </c>
      <c r="O35" s="11">
        <v>55369</v>
      </c>
    </row>
    <row r="36" spans="1:15">
      <c r="A36" s="15" t="s">
        <v>31</v>
      </c>
      <c r="B36" s="8">
        <v>296412</v>
      </c>
      <c r="C36" s="8">
        <v>72000</v>
      </c>
      <c r="D36" s="8">
        <v>368412</v>
      </c>
      <c r="E36" s="17">
        <f t="shared" si="10"/>
        <v>8.8658612889252542</v>
      </c>
      <c r="F36" s="8">
        <v>4824</v>
      </c>
      <c r="G36" s="17">
        <f t="shared" si="11"/>
        <v>0.11608990710882225</v>
      </c>
      <c r="H36" s="8">
        <v>131162</v>
      </c>
      <c r="I36" s="17">
        <f t="shared" si="12"/>
        <v>3.1564229677046733</v>
      </c>
      <c r="J36" s="8">
        <v>82092</v>
      </c>
      <c r="K36" s="17">
        <f t="shared" si="13"/>
        <v>1.9755498868941619</v>
      </c>
      <c r="L36" s="8">
        <v>586490</v>
      </c>
      <c r="M36" s="17">
        <f t="shared" si="14"/>
        <v>14.113924050632912</v>
      </c>
      <c r="N36" s="8">
        <v>36000</v>
      </c>
      <c r="O36" s="11">
        <v>41554</v>
      </c>
    </row>
    <row r="37" spans="1:15">
      <c r="A37" s="15" t="s">
        <v>35</v>
      </c>
      <c r="B37" s="8">
        <v>176884</v>
      </c>
      <c r="C37" s="8">
        <v>176500</v>
      </c>
      <c r="D37" s="8">
        <v>353384</v>
      </c>
      <c r="E37" s="17">
        <f t="shared" si="10"/>
        <v>6.3908852518310875</v>
      </c>
      <c r="F37" s="8">
        <v>988</v>
      </c>
      <c r="G37" s="17">
        <f t="shared" si="11"/>
        <v>1.7867799981915181E-2</v>
      </c>
      <c r="H37" s="8">
        <v>129317</v>
      </c>
      <c r="I37" s="17">
        <f t="shared" si="12"/>
        <v>2.3386743828555927</v>
      </c>
      <c r="J37" s="8">
        <v>48221</v>
      </c>
      <c r="K37" s="17">
        <f t="shared" si="13"/>
        <v>0.87206799891491094</v>
      </c>
      <c r="L37" s="8">
        <v>531910</v>
      </c>
      <c r="M37" s="17">
        <f t="shared" si="14"/>
        <v>9.6194954335835074</v>
      </c>
      <c r="N37" s="16">
        <v>0</v>
      </c>
      <c r="O37" s="11">
        <v>55295</v>
      </c>
    </row>
    <row r="38" spans="1:15">
      <c r="A38" s="15" t="s">
        <v>37</v>
      </c>
      <c r="B38" s="8">
        <v>5000</v>
      </c>
      <c r="C38" s="8">
        <v>224100</v>
      </c>
      <c r="D38" s="8">
        <v>229100</v>
      </c>
      <c r="E38" s="17">
        <f t="shared" si="10"/>
        <v>5.1570061902082163</v>
      </c>
      <c r="F38" s="8">
        <v>1564</v>
      </c>
      <c r="G38" s="17">
        <f t="shared" si="11"/>
        <v>3.5205402363534047E-2</v>
      </c>
      <c r="H38" s="8">
        <v>213359</v>
      </c>
      <c r="I38" s="17">
        <f t="shared" si="12"/>
        <v>4.8026786719189642</v>
      </c>
      <c r="J38" s="8">
        <v>7500</v>
      </c>
      <c r="K38" s="17">
        <f t="shared" si="13"/>
        <v>0.16882386043894204</v>
      </c>
      <c r="L38" s="8">
        <v>451523</v>
      </c>
      <c r="M38" s="17">
        <f t="shared" si="14"/>
        <v>10.163714124929657</v>
      </c>
      <c r="N38" s="16">
        <v>0</v>
      </c>
      <c r="O38" s="11">
        <v>44425</v>
      </c>
    </row>
    <row r="39" spans="1:15">
      <c r="A39" s="15" t="s">
        <v>40</v>
      </c>
      <c r="B39" s="8">
        <v>204566</v>
      </c>
      <c r="C39" s="8">
        <v>170400</v>
      </c>
      <c r="D39" s="8">
        <v>374966</v>
      </c>
      <c r="E39" s="17">
        <f t="shared" si="10"/>
        <v>7.7806689907038509</v>
      </c>
      <c r="F39" s="16">
        <v>0</v>
      </c>
      <c r="G39" s="17">
        <f t="shared" si="11"/>
        <v>0</v>
      </c>
      <c r="H39" s="8">
        <v>117367</v>
      </c>
      <c r="I39" s="17">
        <f t="shared" si="12"/>
        <v>2.4354042164674636</v>
      </c>
      <c r="J39" s="8">
        <v>48749</v>
      </c>
      <c r="K39" s="17">
        <f t="shared" si="13"/>
        <v>1.0115579349269588</v>
      </c>
      <c r="L39" s="8">
        <v>541082</v>
      </c>
      <c r="M39" s="17">
        <f t="shared" si="14"/>
        <v>11.227631142098273</v>
      </c>
      <c r="N39" s="16">
        <v>0</v>
      </c>
      <c r="O39" s="11">
        <v>48192</v>
      </c>
    </row>
    <row r="40" spans="1:15">
      <c r="A40" s="15" t="s">
        <v>46</v>
      </c>
      <c r="B40" s="8">
        <v>0</v>
      </c>
      <c r="C40" s="8">
        <v>707848</v>
      </c>
      <c r="D40" s="8">
        <v>707848</v>
      </c>
      <c r="E40" s="17">
        <f t="shared" si="10"/>
        <v>14.72107145828134</v>
      </c>
      <c r="F40" s="8">
        <v>22441</v>
      </c>
      <c r="G40" s="17">
        <f t="shared" si="11"/>
        <v>0.46670410115630978</v>
      </c>
      <c r="H40" s="8">
        <v>118945</v>
      </c>
      <c r="I40" s="17">
        <f t="shared" si="12"/>
        <v>2.4736918725563597</v>
      </c>
      <c r="J40" s="8">
        <v>48233</v>
      </c>
      <c r="K40" s="17">
        <f t="shared" si="13"/>
        <v>1.0030987438649031</v>
      </c>
      <c r="L40" s="8">
        <v>897467</v>
      </c>
      <c r="M40" s="17">
        <f t="shared" si="14"/>
        <v>18.664566175858912</v>
      </c>
      <c r="N40" s="16">
        <v>0</v>
      </c>
      <c r="O40" s="11">
        <v>48084</v>
      </c>
    </row>
    <row r="41" spans="1:15">
      <c r="A41" s="15" t="s">
        <v>47</v>
      </c>
      <c r="B41" s="8">
        <v>317239</v>
      </c>
      <c r="C41" s="8">
        <v>286206</v>
      </c>
      <c r="D41" s="8">
        <v>603445</v>
      </c>
      <c r="E41" s="17">
        <f t="shared" si="10"/>
        <v>12.129547738693468</v>
      </c>
      <c r="F41" s="8">
        <v>1997</v>
      </c>
      <c r="G41" s="17">
        <f t="shared" si="11"/>
        <v>4.0140703517587938E-2</v>
      </c>
      <c r="H41" s="8">
        <v>147807</v>
      </c>
      <c r="I41" s="17">
        <f t="shared" si="12"/>
        <v>2.970994974874372</v>
      </c>
      <c r="J41" s="8">
        <v>15365</v>
      </c>
      <c r="K41" s="17">
        <f t="shared" si="13"/>
        <v>0.30884422110552762</v>
      </c>
      <c r="L41" s="8">
        <v>768614</v>
      </c>
      <c r="M41" s="17">
        <f t="shared" si="14"/>
        <v>15.449527638190954</v>
      </c>
      <c r="N41" s="16">
        <v>0</v>
      </c>
      <c r="O41" s="11">
        <v>49750</v>
      </c>
    </row>
    <row r="42" spans="1:15">
      <c r="A42" s="70"/>
      <c r="B42" s="71"/>
      <c r="C42" s="71"/>
      <c r="D42" s="71"/>
      <c r="E42" s="72"/>
      <c r="F42" s="71"/>
      <c r="G42" s="72"/>
      <c r="H42" s="71"/>
      <c r="I42" s="72"/>
      <c r="J42" s="71"/>
      <c r="K42" s="72"/>
      <c r="L42" s="71"/>
      <c r="M42" s="72"/>
      <c r="N42" s="73"/>
      <c r="O42" s="11"/>
    </row>
    <row r="43" spans="1:15">
      <c r="A43" s="6" t="s">
        <v>628</v>
      </c>
    </row>
    <row r="44" spans="1:15">
      <c r="A44" s="15" t="s">
        <v>9</v>
      </c>
      <c r="B44" s="8">
        <v>140707</v>
      </c>
      <c r="C44" s="8">
        <v>317034</v>
      </c>
      <c r="D44" s="8">
        <v>457741</v>
      </c>
      <c r="E44" s="17">
        <f>D44/O44</f>
        <v>7.282723179482284</v>
      </c>
      <c r="F44" s="8">
        <v>28553</v>
      </c>
      <c r="G44" s="17">
        <f>(F44/O44)</f>
        <v>0.45428221405501729</v>
      </c>
      <c r="H44" s="8">
        <v>190084</v>
      </c>
      <c r="I44" s="17">
        <f>(H44/O44)</f>
        <v>3.0242629627861835</v>
      </c>
      <c r="J44" s="8">
        <v>66325</v>
      </c>
      <c r="K44" s="17">
        <f>(J44/O44)</f>
        <v>1.0552400044548391</v>
      </c>
      <c r="L44" s="8">
        <v>742703</v>
      </c>
      <c r="M44" s="17">
        <f>(L44/O44)</f>
        <v>11.816508360778323</v>
      </c>
      <c r="N44" s="16">
        <v>0</v>
      </c>
      <c r="O44" s="11">
        <v>62853</v>
      </c>
    </row>
    <row r="45" spans="1:15">
      <c r="A45" s="15" t="s">
        <v>22</v>
      </c>
      <c r="B45" s="8">
        <v>151250</v>
      </c>
      <c r="C45" s="8">
        <v>335000</v>
      </c>
      <c r="D45" s="8">
        <v>486250</v>
      </c>
      <c r="E45" s="17">
        <f>D45/O45</f>
        <v>7.0839585670371932</v>
      </c>
      <c r="F45" s="8">
        <v>24408</v>
      </c>
      <c r="G45" s="17">
        <f>(F45/O45)</f>
        <v>0.35558922509870194</v>
      </c>
      <c r="H45" s="8">
        <v>146173</v>
      </c>
      <c r="I45" s="17">
        <f>(H45/O45)</f>
        <v>2.1295289987033987</v>
      </c>
      <c r="J45" s="8">
        <v>54729</v>
      </c>
      <c r="K45" s="17">
        <f>(J45/O45)</f>
        <v>0.79732230008304072</v>
      </c>
      <c r="L45" s="8">
        <v>711560</v>
      </c>
      <c r="M45" s="17">
        <f>(L45/O45)</f>
        <v>10.366399090922336</v>
      </c>
      <c r="N45" s="8">
        <v>3400</v>
      </c>
      <c r="O45" s="11">
        <v>68641</v>
      </c>
    </row>
    <row r="46" spans="1:15">
      <c r="A46" s="15" t="s">
        <v>36</v>
      </c>
      <c r="B46" s="8">
        <v>76935</v>
      </c>
      <c r="C46" s="8">
        <v>524841</v>
      </c>
      <c r="D46" s="8">
        <v>601776</v>
      </c>
      <c r="E46" s="17">
        <f>D46/O46</f>
        <v>8.8292618513138788</v>
      </c>
      <c r="F46" s="8">
        <v>9755</v>
      </c>
      <c r="G46" s="17">
        <f>(F46/O46)</f>
        <v>0.14312543099021377</v>
      </c>
      <c r="H46" s="8">
        <v>210265</v>
      </c>
      <c r="I46" s="17">
        <f>(H46/O46)</f>
        <v>3.0850096101647666</v>
      </c>
      <c r="J46" s="8">
        <v>127895</v>
      </c>
      <c r="K46" s="17">
        <f>(J46/O46)</f>
        <v>1.8764763707322798</v>
      </c>
      <c r="L46" s="8">
        <v>949691</v>
      </c>
      <c r="M46" s="17">
        <f>(L46/O46)</f>
        <v>13.933873263201139</v>
      </c>
      <c r="N46" s="16">
        <v>0</v>
      </c>
      <c r="O46" s="11">
        <v>68157</v>
      </c>
    </row>
    <row r="47" spans="1:15">
      <c r="A47" s="15" t="s">
        <v>43</v>
      </c>
      <c r="B47" s="8">
        <v>862231</v>
      </c>
      <c r="C47" s="8">
        <v>687359</v>
      </c>
      <c r="D47" s="8">
        <v>1549590</v>
      </c>
      <c r="E47" s="17">
        <f>D47/O47</f>
        <v>20.152287564699456</v>
      </c>
      <c r="F47" s="8">
        <v>9500</v>
      </c>
      <c r="G47" s="17">
        <f>(F47/O47)</f>
        <v>0.12354670065284677</v>
      </c>
      <c r="H47" s="8">
        <v>204527</v>
      </c>
      <c r="I47" s="17">
        <f>(H47/O47)</f>
        <v>2.6598564257289254</v>
      </c>
      <c r="J47" s="8">
        <v>78985</v>
      </c>
      <c r="K47" s="17">
        <f>(J47/O47)</f>
        <v>1.0271932790594844</v>
      </c>
      <c r="L47" s="8">
        <v>1842602</v>
      </c>
      <c r="M47" s="17">
        <f>(L47/O47)</f>
        <v>23.962883970140712</v>
      </c>
      <c r="N47" s="16">
        <v>0</v>
      </c>
      <c r="O47" s="11">
        <v>76894</v>
      </c>
    </row>
    <row r="48" spans="1:15">
      <c r="A48" s="15" t="s">
        <v>44</v>
      </c>
      <c r="B48" s="8">
        <v>320725</v>
      </c>
      <c r="C48" s="8">
        <v>256347</v>
      </c>
      <c r="D48" s="8">
        <v>577072</v>
      </c>
      <c r="E48" s="17">
        <f>D48/O48</f>
        <v>7.6704637592545826</v>
      </c>
      <c r="F48" s="8">
        <v>27507</v>
      </c>
      <c r="G48" s="17">
        <f>(F48/O48)</f>
        <v>0.36562412770991454</v>
      </c>
      <c r="H48" s="8">
        <v>232870</v>
      </c>
      <c r="I48" s="17">
        <f>(H48/O48)</f>
        <v>3.0953172145202239</v>
      </c>
      <c r="J48" s="8">
        <v>28890</v>
      </c>
      <c r="K48" s="17">
        <f>(J48/O48)</f>
        <v>0.38400701819680194</v>
      </c>
      <c r="L48" s="8">
        <v>866339</v>
      </c>
      <c r="M48" s="17">
        <f>(L48/O48)</f>
        <v>11.515412119681523</v>
      </c>
      <c r="N48" s="8">
        <v>105463</v>
      </c>
      <c r="O48" s="11">
        <v>75233</v>
      </c>
    </row>
    <row r="49" spans="1:15">
      <c r="A49" s="56"/>
      <c r="B49" s="71"/>
      <c r="C49" s="71"/>
      <c r="D49" s="71"/>
      <c r="E49" s="72"/>
      <c r="F49" s="56"/>
      <c r="G49" s="72"/>
      <c r="H49" s="56"/>
      <c r="I49" s="72"/>
      <c r="J49" s="56"/>
      <c r="K49" s="72"/>
      <c r="L49" s="56"/>
      <c r="M49" s="72"/>
      <c r="N49" s="56"/>
    </row>
    <row r="50" spans="1:15">
      <c r="A50" s="6" t="s">
        <v>629</v>
      </c>
    </row>
    <row r="51" spans="1:15">
      <c r="A51" s="15" t="s">
        <v>23</v>
      </c>
      <c r="B51" s="8">
        <v>481430</v>
      </c>
      <c r="C51" s="8">
        <v>543489</v>
      </c>
      <c r="D51" s="8">
        <v>1024919</v>
      </c>
      <c r="E51" s="17">
        <f>D51/O51</f>
        <v>9.4565425993246119</v>
      </c>
      <c r="F51" s="8">
        <v>13841</v>
      </c>
      <c r="G51" s="17">
        <f>(F51/O51)</f>
        <v>0.12770570758982119</v>
      </c>
      <c r="H51" s="8">
        <v>276785</v>
      </c>
      <c r="I51" s="17">
        <f>(H51/O51)</f>
        <v>2.5537912199442712</v>
      </c>
      <c r="J51" s="8">
        <v>109945</v>
      </c>
      <c r="K51" s="17">
        <f>(J51/O51)</f>
        <v>1.0144212138546991</v>
      </c>
      <c r="L51" s="8">
        <v>1425490</v>
      </c>
      <c r="M51" s="17">
        <f>(L51/O51)</f>
        <v>13.152460740713403</v>
      </c>
      <c r="N51" s="8">
        <v>34064</v>
      </c>
      <c r="O51" s="11">
        <v>108382</v>
      </c>
    </row>
    <row r="52" spans="1:15">
      <c r="A52" s="15" t="s">
        <v>26</v>
      </c>
      <c r="B52" s="8">
        <v>277169</v>
      </c>
      <c r="C52" s="8">
        <v>1232428</v>
      </c>
      <c r="D52" s="8">
        <v>1509597</v>
      </c>
      <c r="E52" s="17">
        <f>D52/O52</f>
        <v>15.330838444977049</v>
      </c>
      <c r="F52" s="8">
        <v>21187</v>
      </c>
      <c r="G52" s="17">
        <f>(F52/O52)</f>
        <v>0.21516634845838242</v>
      </c>
      <c r="H52" s="8">
        <v>254404</v>
      </c>
      <c r="I52" s="17">
        <f>(H52/O52)</f>
        <v>2.5836210748669619</v>
      </c>
      <c r="J52" s="8">
        <v>81037</v>
      </c>
      <c r="K52" s="17">
        <f>(J52/O52)</f>
        <v>0.82297802331721981</v>
      </c>
      <c r="L52" s="8">
        <v>1866225</v>
      </c>
      <c r="M52" s="17">
        <f>(L52/O52)</f>
        <v>18.952603891619614</v>
      </c>
      <c r="N52" s="16">
        <v>0</v>
      </c>
      <c r="O52" s="11">
        <v>98468</v>
      </c>
    </row>
    <row r="53" spans="1:15">
      <c r="A53" s="15" t="s">
        <v>29</v>
      </c>
      <c r="B53" s="8">
        <v>0</v>
      </c>
      <c r="C53" s="8">
        <v>915552</v>
      </c>
      <c r="D53" s="8">
        <v>915552</v>
      </c>
      <c r="E53" s="17">
        <f>D53/O53</f>
        <v>11.41301421091997</v>
      </c>
      <c r="F53" s="8">
        <v>4360</v>
      </c>
      <c r="G53" s="17">
        <f>(F53/O53)</f>
        <v>5.4350536025928695E-2</v>
      </c>
      <c r="H53" s="8">
        <v>193433</v>
      </c>
      <c r="I53" s="17">
        <f>(H53/O53)</f>
        <v>2.4112814759411618</v>
      </c>
      <c r="J53" s="8">
        <v>111488</v>
      </c>
      <c r="K53" s="17">
        <f>(J53/O53)</f>
        <v>1.3897781101969584</v>
      </c>
      <c r="L53" s="8">
        <v>1224833</v>
      </c>
      <c r="M53" s="17">
        <f>(L53/O53)</f>
        <v>15.268424333084019</v>
      </c>
      <c r="N53" s="16">
        <v>0</v>
      </c>
      <c r="O53" s="11">
        <v>80220</v>
      </c>
    </row>
    <row r="54" spans="1:15">
      <c r="A54" s="15" t="s">
        <v>30</v>
      </c>
      <c r="B54" s="8">
        <v>631676</v>
      </c>
      <c r="C54" s="8">
        <v>862571</v>
      </c>
      <c r="D54" s="8">
        <v>1494247</v>
      </c>
      <c r="E54" s="17">
        <f>D54/O54</f>
        <v>16.43962681394607</v>
      </c>
      <c r="F54" s="8">
        <v>32410</v>
      </c>
      <c r="G54" s="17">
        <f>(F54/O54)</f>
        <v>0.35657311344107906</v>
      </c>
      <c r="H54" s="8">
        <v>363039</v>
      </c>
      <c r="I54" s="17">
        <f>(H54/O54)</f>
        <v>3.9941359620652856</v>
      </c>
      <c r="J54" s="8">
        <v>273064</v>
      </c>
      <c r="K54" s="17">
        <f>(J54/O54)</f>
        <v>3.0042357497277017</v>
      </c>
      <c r="L54" s="8">
        <v>2162760</v>
      </c>
      <c r="M54" s="17">
        <f>(L54/O54)</f>
        <v>23.794571639180134</v>
      </c>
      <c r="N54" s="16">
        <v>0</v>
      </c>
      <c r="O54" s="11">
        <v>90893</v>
      </c>
    </row>
    <row r="55" spans="1:15">
      <c r="A55" s="15" t="s">
        <v>33</v>
      </c>
      <c r="B55" s="8">
        <v>3718</v>
      </c>
      <c r="C55" s="8">
        <v>468700</v>
      </c>
      <c r="D55" s="8">
        <v>472418</v>
      </c>
      <c r="E55" s="17">
        <f>D55/O55</f>
        <v>4.5350676778343093</v>
      </c>
      <c r="F55" s="8">
        <v>18340</v>
      </c>
      <c r="G55" s="17">
        <f>(F55/O55)</f>
        <v>0.17605836613228376</v>
      </c>
      <c r="H55" s="8">
        <v>280189</v>
      </c>
      <c r="I55" s="17">
        <f>(H55/O55)</f>
        <v>2.6897283286934819</v>
      </c>
      <c r="J55" s="8">
        <v>111797</v>
      </c>
      <c r="K55" s="17">
        <f>(J55/O55)</f>
        <v>1.073216857060574</v>
      </c>
      <c r="L55" s="8">
        <v>882744</v>
      </c>
      <c r="M55" s="17">
        <f>(L55/O55)</f>
        <v>8.4740712297206482</v>
      </c>
      <c r="N55" s="16">
        <v>0</v>
      </c>
      <c r="O55" s="11">
        <v>104170</v>
      </c>
    </row>
    <row r="56" spans="1:15">
      <c r="A56" s="56"/>
      <c r="B56" s="71"/>
      <c r="C56" s="71"/>
      <c r="D56" s="71"/>
      <c r="E56" s="72"/>
      <c r="F56" s="56"/>
      <c r="G56" s="72"/>
      <c r="H56" s="56"/>
      <c r="I56" s="72"/>
      <c r="J56" s="56"/>
      <c r="K56" s="72"/>
      <c r="L56" s="56"/>
      <c r="M56" s="72"/>
      <c r="N56" s="56"/>
    </row>
    <row r="57" spans="1:15">
      <c r="A57" s="6" t="s">
        <v>630</v>
      </c>
    </row>
    <row r="58" spans="1:15">
      <c r="A58" s="15" t="s">
        <v>5</v>
      </c>
      <c r="B58" s="8">
        <v>72645</v>
      </c>
      <c r="C58" s="8">
        <v>2037099</v>
      </c>
      <c r="D58" s="8">
        <v>2109747</v>
      </c>
      <c r="E58" s="17">
        <f>D58/O58</f>
        <v>9.7163364558291185</v>
      </c>
      <c r="F58" s="8">
        <v>30736</v>
      </c>
      <c r="G58" s="17">
        <f>(F58/O58)</f>
        <v>0.14155314229922536</v>
      </c>
      <c r="H58" s="8">
        <v>663555</v>
      </c>
      <c r="I58" s="17">
        <f>(H58/O58)</f>
        <v>3.0559700461466193</v>
      </c>
      <c r="J58" s="8">
        <v>1396028</v>
      </c>
      <c r="K58" s="17">
        <f>(J58/O58)</f>
        <v>6.4293385651256827</v>
      </c>
      <c r="L58" s="8">
        <v>4200066</v>
      </c>
      <c r="M58" s="17">
        <f>(L58/O58)</f>
        <v>19.343198209400647</v>
      </c>
      <c r="N58" s="16">
        <v>0</v>
      </c>
      <c r="O58" s="11">
        <v>217134</v>
      </c>
    </row>
    <row r="59" spans="1:15">
      <c r="A59" s="15" t="s">
        <v>12</v>
      </c>
      <c r="B59" s="8">
        <v>1485934</v>
      </c>
      <c r="C59" s="8">
        <v>2486311</v>
      </c>
      <c r="D59" s="8">
        <v>4004645</v>
      </c>
      <c r="E59" s="17">
        <f>D59/O59</f>
        <v>13.848900462362579</v>
      </c>
      <c r="F59" s="8">
        <v>20165</v>
      </c>
      <c r="G59" s="17">
        <f>(F59/O59)</f>
        <v>6.9734789931077887E-2</v>
      </c>
      <c r="H59" s="8">
        <v>938608</v>
      </c>
      <c r="I59" s="17">
        <f>(H59/O59)</f>
        <v>3.2459028865672779</v>
      </c>
      <c r="J59" s="8">
        <v>568330</v>
      </c>
      <c r="K59" s="17">
        <f>(J59/O59)</f>
        <v>1.9654040744621619</v>
      </c>
      <c r="L59" s="8">
        <v>5531748</v>
      </c>
      <c r="M59" s="17">
        <f>(L59/O59)</f>
        <v>19.129942213323098</v>
      </c>
      <c r="N59" s="16">
        <v>0</v>
      </c>
      <c r="O59" s="11">
        <v>289167</v>
      </c>
    </row>
    <row r="60" spans="1:15">
      <c r="A60" s="15" t="s">
        <v>16</v>
      </c>
      <c r="B60" s="8">
        <v>1203692</v>
      </c>
      <c r="C60" s="8">
        <v>881002</v>
      </c>
      <c r="D60" s="8">
        <v>2084694</v>
      </c>
      <c r="E60" s="17">
        <f>D60/O60</f>
        <v>10.744239263202923</v>
      </c>
      <c r="F60" s="8">
        <v>69235</v>
      </c>
      <c r="G60" s="17">
        <f>(F60/O60)</f>
        <v>0.35682810301552859</v>
      </c>
      <c r="H60" s="8">
        <v>454323</v>
      </c>
      <c r="I60" s="17">
        <f>(H60/O60)</f>
        <v>2.3415211128233406</v>
      </c>
      <c r="J60" s="8">
        <v>91224</v>
      </c>
      <c r="K60" s="17">
        <f>(J60/O60)</f>
        <v>0.47015652299398542</v>
      </c>
      <c r="L60" s="8">
        <v>2699476</v>
      </c>
      <c r="M60" s="17">
        <f>(L60/O60)</f>
        <v>13.912745002035779</v>
      </c>
      <c r="N60" s="8">
        <v>58042</v>
      </c>
      <c r="O60" s="11">
        <v>194029</v>
      </c>
    </row>
    <row r="61" spans="1:15">
      <c r="A61" s="15" t="s">
        <v>18</v>
      </c>
      <c r="B61" s="8">
        <v>1735260</v>
      </c>
      <c r="C61" s="8">
        <v>1534300</v>
      </c>
      <c r="D61" s="8">
        <v>3269560</v>
      </c>
      <c r="E61" s="17">
        <f>D61/O61</f>
        <v>13.149616116279164</v>
      </c>
      <c r="F61" s="8">
        <v>24726</v>
      </c>
      <c r="G61" s="17">
        <f>(F61/O61)</f>
        <v>9.9443780842412621E-2</v>
      </c>
      <c r="H61" s="8">
        <v>626630</v>
      </c>
      <c r="I61" s="17">
        <f>(H61/O61)</f>
        <v>2.5201996436658183</v>
      </c>
      <c r="J61" s="8">
        <v>352805</v>
      </c>
      <c r="K61" s="17">
        <f>(J61/O61)</f>
        <v>1.4189219081172606</v>
      </c>
      <c r="L61" s="8">
        <v>4273721</v>
      </c>
      <c r="M61" s="17">
        <f>(L61/O61)</f>
        <v>17.188181448904654</v>
      </c>
      <c r="N61" s="8">
        <v>28963</v>
      </c>
      <c r="O61" s="11">
        <v>248643</v>
      </c>
    </row>
    <row r="62" spans="1:15">
      <c r="A62" s="15" t="s">
        <v>19</v>
      </c>
      <c r="B62" s="8">
        <v>651835</v>
      </c>
      <c r="C62" s="8">
        <v>2724128</v>
      </c>
      <c r="D62" s="8">
        <v>3375963</v>
      </c>
      <c r="E62" s="17">
        <f>D62/O62</f>
        <v>20.682499326096014</v>
      </c>
      <c r="F62" s="8">
        <v>5710</v>
      </c>
      <c r="G62" s="17">
        <f>(F62/O62)</f>
        <v>3.498174332835053E-2</v>
      </c>
      <c r="H62" s="8">
        <v>550815</v>
      </c>
      <c r="I62" s="17">
        <f>(H62/O62)</f>
        <v>3.3745129512093515</v>
      </c>
      <c r="J62" s="8">
        <v>314094</v>
      </c>
      <c r="K62" s="17">
        <f>(J62/O62)</f>
        <v>1.9242654446541034</v>
      </c>
      <c r="L62" s="8">
        <v>4246582</v>
      </c>
      <c r="M62" s="17">
        <f>(L62/O62)</f>
        <v>26.016259465287817</v>
      </c>
      <c r="N62" s="16">
        <v>0</v>
      </c>
      <c r="O62" s="11">
        <v>163228</v>
      </c>
    </row>
    <row r="63" spans="1:15">
      <c r="A63" s="56"/>
      <c r="B63" s="71"/>
      <c r="C63" s="71"/>
      <c r="D63" s="71"/>
      <c r="E63" s="72"/>
      <c r="F63" s="56"/>
      <c r="G63" s="72"/>
      <c r="H63" s="56"/>
      <c r="I63" s="72"/>
      <c r="J63" s="56"/>
      <c r="K63" s="72"/>
      <c r="L63" s="56"/>
      <c r="M63" s="72"/>
      <c r="N63" s="56"/>
    </row>
    <row r="64" spans="1:15">
      <c r="A64" s="6" t="s">
        <v>631</v>
      </c>
    </row>
    <row r="65" spans="1:15">
      <c r="A65" s="15" t="s">
        <v>1</v>
      </c>
      <c r="B65" s="8">
        <v>66438</v>
      </c>
      <c r="C65" s="8">
        <v>14500</v>
      </c>
      <c r="D65" s="8">
        <v>80938</v>
      </c>
      <c r="E65" s="17">
        <f>D65/O65</f>
        <v>24.088690476190475</v>
      </c>
      <c r="F65" s="8">
        <v>3000</v>
      </c>
      <c r="G65" s="17">
        <f>(F65/O65)</f>
        <v>0.8928571428571429</v>
      </c>
      <c r="H65" s="16">
        <v>0</v>
      </c>
      <c r="I65" s="17">
        <f>(H65/O65)</f>
        <v>0</v>
      </c>
      <c r="J65" s="16">
        <v>0</v>
      </c>
      <c r="K65" s="17">
        <f>(J65/O65)</f>
        <v>0</v>
      </c>
      <c r="L65" s="8">
        <v>83938</v>
      </c>
      <c r="M65" s="17">
        <f>(L65/O65)</f>
        <v>24.981547619047618</v>
      </c>
      <c r="N65" s="16">
        <v>0</v>
      </c>
      <c r="O65" s="11">
        <v>3360</v>
      </c>
    </row>
    <row r="66" spans="1:15">
      <c r="A66" s="15" t="s">
        <v>25</v>
      </c>
      <c r="B66" s="8">
        <v>326591</v>
      </c>
      <c r="C66" s="8">
        <v>0</v>
      </c>
      <c r="D66" s="8">
        <v>326591</v>
      </c>
      <c r="E66" s="17">
        <f>D66/O66</f>
        <v>21.614228987425545</v>
      </c>
      <c r="F66" s="8">
        <v>6000</v>
      </c>
      <c r="G66" s="17">
        <f>(F66/O66)</f>
        <v>0.39708802117802777</v>
      </c>
      <c r="H66" s="16">
        <v>0</v>
      </c>
      <c r="I66" s="17">
        <f>(H66/O66)</f>
        <v>0</v>
      </c>
      <c r="J66" s="8">
        <v>14157</v>
      </c>
      <c r="K66" s="17">
        <f>(J66/O66)</f>
        <v>0.93692918596955654</v>
      </c>
      <c r="L66" s="8">
        <v>346748</v>
      </c>
      <c r="M66" s="17">
        <f>(L66/O66)</f>
        <v>22.94824619457313</v>
      </c>
      <c r="N66" s="16">
        <v>0</v>
      </c>
      <c r="O66" s="11">
        <v>15110</v>
      </c>
    </row>
    <row r="67" spans="1:15">
      <c r="A67" s="56"/>
      <c r="B67" s="71"/>
      <c r="C67" s="71"/>
      <c r="D67" s="71"/>
      <c r="E67" s="72"/>
      <c r="F67" s="56"/>
      <c r="G67" s="72"/>
      <c r="H67" s="56"/>
      <c r="I67" s="72"/>
      <c r="J67" s="56"/>
      <c r="K67" s="72"/>
      <c r="L67" s="56"/>
      <c r="M67" s="72"/>
      <c r="N67" s="56"/>
    </row>
    <row r="68" spans="1:15" s="32" customFormat="1">
      <c r="A68" s="32" t="s">
        <v>632</v>
      </c>
      <c r="B68" s="60">
        <f>SUM(B4:B67)</f>
        <v>11829314</v>
      </c>
      <c r="C68" s="60">
        <f>SUM(C4:C67)</f>
        <v>24161512</v>
      </c>
      <c r="D68" s="60">
        <f>SUM(D4:D67)</f>
        <v>34940229</v>
      </c>
      <c r="E68" s="61">
        <f>D68/O68</f>
        <v>11.705700712589074</v>
      </c>
      <c r="F68" s="60">
        <f>SUM(F4:F67)</f>
        <v>921133</v>
      </c>
      <c r="G68" s="61">
        <f>(F68/O68)</f>
        <v>0.30859864182599694</v>
      </c>
      <c r="H68" s="60">
        <f>SUM(H4:H67)</f>
        <v>9035760</v>
      </c>
      <c r="I68" s="61">
        <f>(H68/O68)</f>
        <v>3.027166830268452</v>
      </c>
      <c r="J68" s="60">
        <f>SUM(J4:J67)</f>
        <v>5436884</v>
      </c>
      <c r="K68" s="61">
        <f>(J68/O68)</f>
        <v>1.8214687978451467</v>
      </c>
      <c r="L68" s="60">
        <f>SUM(L4:L67)</f>
        <v>50334006</v>
      </c>
      <c r="M68" s="61">
        <f>(L68/O68)</f>
        <v>16.862934982528671</v>
      </c>
      <c r="N68" s="60">
        <f>SUM(N4:N67)</f>
        <v>289164</v>
      </c>
      <c r="O68" s="62">
        <v>2984890</v>
      </c>
    </row>
  </sheetData>
  <pageMargins left="0.7" right="0.7" top="0.75" bottom="0.75" header="0.3" footer="0.3"/>
  <pageSetup scale="70" orientation="landscape" verticalDpi="0" r:id="rId1"/>
  <headerFooter>
    <oddHeader>&amp;C&amp;"-,Bold"Mississippi Public Library System Operating Income FY12</oddHeader>
  </headerFooter>
  <rowBreaks count="2" manualBreakCount="2">
    <brk id="42" max="16383" man="1"/>
    <brk id="68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Q69"/>
  <sheetViews>
    <sheetView topLeftCell="D52" workbookViewId="0">
      <selection activeCell="A16" sqref="A16"/>
    </sheetView>
  </sheetViews>
  <sheetFormatPr defaultRowHeight="15"/>
  <cols>
    <col min="1" max="1" width="45.28515625" bestFit="1" customWidth="1"/>
    <col min="2" max="2" width="11.140625" bestFit="1" customWidth="1"/>
    <col min="3" max="3" width="10.140625" bestFit="1" customWidth="1"/>
    <col min="4" max="4" width="11.140625" bestFit="1" customWidth="1"/>
    <col min="5" max="5" width="9.140625" style="22"/>
    <col min="6" max="6" width="10.140625" bestFit="1" customWidth="1"/>
    <col min="9" max="9" width="10.140625" bestFit="1" customWidth="1"/>
    <col min="10" max="10" width="9.140625" style="22"/>
    <col min="11" max="11" width="12.140625" customWidth="1"/>
    <col min="12" max="12" width="9.140625" style="22"/>
    <col min="13" max="13" width="12.140625" customWidth="1"/>
    <col min="14" max="14" width="12.7109375" customWidth="1"/>
  </cols>
  <sheetData>
    <row r="1" spans="1:17">
      <c r="A1" s="74"/>
      <c r="B1" s="99" t="s">
        <v>83</v>
      </c>
      <c r="C1" s="99"/>
      <c r="D1" s="99"/>
      <c r="E1" s="75"/>
      <c r="F1" s="99" t="s">
        <v>84</v>
      </c>
      <c r="G1" s="100"/>
      <c r="H1" s="100"/>
      <c r="I1" s="74"/>
      <c r="J1" s="75"/>
      <c r="K1" s="99"/>
      <c r="L1" s="99"/>
      <c r="M1" s="99"/>
      <c r="N1" s="76"/>
      <c r="O1" s="18"/>
      <c r="P1" s="7"/>
      <c r="Q1" s="7"/>
    </row>
    <row r="2" spans="1:17" ht="27" customHeight="1">
      <c r="A2" s="77" t="s">
        <v>51</v>
      </c>
      <c r="B2" s="76" t="s">
        <v>85</v>
      </c>
      <c r="C2" s="76" t="s">
        <v>86</v>
      </c>
      <c r="D2" s="76" t="s">
        <v>59</v>
      </c>
      <c r="E2" s="78" t="s">
        <v>87</v>
      </c>
      <c r="F2" s="76" t="s">
        <v>88</v>
      </c>
      <c r="G2" s="76" t="s">
        <v>89</v>
      </c>
      <c r="H2" s="76" t="s">
        <v>58</v>
      </c>
      <c r="I2" s="76" t="s">
        <v>59</v>
      </c>
      <c r="J2" s="78" t="s">
        <v>87</v>
      </c>
      <c r="K2" s="79" t="s">
        <v>90</v>
      </c>
      <c r="L2" s="78" t="s">
        <v>87</v>
      </c>
      <c r="M2" s="79" t="s">
        <v>91</v>
      </c>
      <c r="N2" s="79" t="s">
        <v>92</v>
      </c>
      <c r="P2" s="19"/>
    </row>
    <row r="3" spans="1:17">
      <c r="A3" s="56"/>
      <c r="B3" s="56"/>
      <c r="C3" s="56"/>
      <c r="D3" s="56"/>
      <c r="E3" s="81"/>
      <c r="F3" s="56"/>
      <c r="G3" s="56"/>
      <c r="H3" s="56"/>
      <c r="I3" s="56"/>
      <c r="J3" s="81"/>
      <c r="K3" s="56"/>
      <c r="L3" s="81"/>
      <c r="M3" s="56"/>
      <c r="N3" s="56"/>
    </row>
    <row r="4" spans="1:17">
      <c r="A4" s="6" t="s">
        <v>63</v>
      </c>
    </row>
    <row r="5" spans="1:17">
      <c r="A5" s="80" t="s">
        <v>0</v>
      </c>
      <c r="B5" s="8">
        <v>66872</v>
      </c>
      <c r="C5" s="8">
        <v>28281</v>
      </c>
      <c r="D5" s="8">
        <v>95153</v>
      </c>
      <c r="E5" s="22">
        <f t="shared" ref="E5:E14" si="0">(D5/M5)</f>
        <v>0.78397172352994493</v>
      </c>
      <c r="F5" s="8">
        <v>6576</v>
      </c>
      <c r="G5" s="16">
        <v>0</v>
      </c>
      <c r="H5" s="8">
        <v>418</v>
      </c>
      <c r="I5" s="8">
        <v>6994</v>
      </c>
      <c r="J5" s="22">
        <f t="shared" ref="J5:J14" si="1">(I5/M5)</f>
        <v>5.762401852141745E-2</v>
      </c>
      <c r="K5" s="8">
        <v>19226</v>
      </c>
      <c r="L5" s="22">
        <f t="shared" ref="L5:L14" si="2">(K5/M5)</f>
        <v>0.15840425794863766</v>
      </c>
      <c r="M5" s="8">
        <v>121373</v>
      </c>
      <c r="N5" s="16">
        <v>0</v>
      </c>
    </row>
    <row r="6" spans="1:17">
      <c r="A6" s="80" t="s">
        <v>4</v>
      </c>
      <c r="B6" s="8">
        <v>71217</v>
      </c>
      <c r="C6" s="8">
        <v>26268</v>
      </c>
      <c r="D6" s="8">
        <v>97485</v>
      </c>
      <c r="E6" s="22">
        <f t="shared" si="0"/>
        <v>0.68650441543076857</v>
      </c>
      <c r="F6" s="8">
        <v>12425</v>
      </c>
      <c r="G6" s="8">
        <v>2000</v>
      </c>
      <c r="H6" s="8">
        <v>2000</v>
      </c>
      <c r="I6" s="8">
        <v>16425</v>
      </c>
      <c r="J6" s="22">
        <f t="shared" si="1"/>
        <v>0.11566738496640892</v>
      </c>
      <c r="K6" s="8">
        <v>28092</v>
      </c>
      <c r="L6" s="22">
        <f t="shared" si="2"/>
        <v>0.1978281996028225</v>
      </c>
      <c r="M6" s="8">
        <v>142002</v>
      </c>
      <c r="N6" s="16">
        <v>0</v>
      </c>
    </row>
    <row r="7" spans="1:17">
      <c r="A7" s="80" t="s">
        <v>8</v>
      </c>
      <c r="B7" s="8">
        <v>87399</v>
      </c>
      <c r="C7" s="8">
        <v>35937</v>
      </c>
      <c r="D7" s="8">
        <v>123336</v>
      </c>
      <c r="E7" s="22">
        <f t="shared" si="0"/>
        <v>0.78193391321989192</v>
      </c>
      <c r="F7" s="8">
        <v>1298</v>
      </c>
      <c r="G7" s="8">
        <v>300</v>
      </c>
      <c r="H7" s="16">
        <v>0</v>
      </c>
      <c r="I7" s="8">
        <v>1598</v>
      </c>
      <c r="J7" s="22">
        <f t="shared" si="1"/>
        <v>1.0131108462455305E-2</v>
      </c>
      <c r="K7" s="8">
        <v>32798</v>
      </c>
      <c r="L7" s="22">
        <f t="shared" si="2"/>
        <v>0.20793497831765273</v>
      </c>
      <c r="M7" s="8">
        <v>157732</v>
      </c>
      <c r="N7" s="16">
        <v>0</v>
      </c>
    </row>
    <row r="8" spans="1:17">
      <c r="A8" s="80" t="s">
        <v>15</v>
      </c>
      <c r="B8" s="8">
        <v>88560</v>
      </c>
      <c r="C8" s="8">
        <v>32309</v>
      </c>
      <c r="D8" s="8">
        <v>120869</v>
      </c>
      <c r="E8" s="22">
        <f t="shared" si="0"/>
        <v>0.8452259408959315</v>
      </c>
      <c r="F8" s="8">
        <v>11754</v>
      </c>
      <c r="G8" s="8">
        <v>432</v>
      </c>
      <c r="H8" s="8">
        <v>6141</v>
      </c>
      <c r="I8" s="8">
        <v>18327</v>
      </c>
      <c r="J8" s="22">
        <f t="shared" si="1"/>
        <v>0.12815904672661921</v>
      </c>
      <c r="K8" s="8">
        <v>3806</v>
      </c>
      <c r="L8" s="22">
        <f t="shared" si="2"/>
        <v>2.6615012377449267E-2</v>
      </c>
      <c r="M8" s="8">
        <v>143002</v>
      </c>
      <c r="N8" s="16">
        <v>0</v>
      </c>
    </row>
    <row r="9" spans="1:17">
      <c r="A9" s="80" t="s">
        <v>17</v>
      </c>
      <c r="B9" s="8">
        <v>65460</v>
      </c>
      <c r="C9" s="8">
        <v>29484</v>
      </c>
      <c r="D9" s="8">
        <v>94944</v>
      </c>
      <c r="E9" s="22">
        <f t="shared" si="0"/>
        <v>0.72858984590828169</v>
      </c>
      <c r="F9" s="8">
        <v>3334</v>
      </c>
      <c r="G9" s="16">
        <v>0</v>
      </c>
      <c r="H9" s="16">
        <v>0</v>
      </c>
      <c r="I9" s="8">
        <v>3334</v>
      </c>
      <c r="J9" s="22">
        <f t="shared" si="1"/>
        <v>2.5584750445085642E-2</v>
      </c>
      <c r="K9" s="8">
        <v>32034</v>
      </c>
      <c r="L9" s="22">
        <f t="shared" si="2"/>
        <v>0.24582540364663269</v>
      </c>
      <c r="M9" s="8">
        <v>130312</v>
      </c>
      <c r="N9" s="16">
        <v>0</v>
      </c>
    </row>
    <row r="10" spans="1:17">
      <c r="A10" s="80" t="s">
        <v>27</v>
      </c>
      <c r="B10" s="8">
        <v>45736</v>
      </c>
      <c r="C10" s="8">
        <v>6500</v>
      </c>
      <c r="D10" s="8">
        <v>52236</v>
      </c>
      <c r="E10" s="22">
        <f t="shared" si="0"/>
        <v>0.94227577747312219</v>
      </c>
      <c r="F10" s="8">
        <v>2500</v>
      </c>
      <c r="G10" s="8">
        <v>200</v>
      </c>
      <c r="H10" s="8">
        <v>500</v>
      </c>
      <c r="I10" s="8">
        <v>3200</v>
      </c>
      <c r="J10" s="22">
        <f t="shared" si="1"/>
        <v>5.7724222526877839E-2</v>
      </c>
      <c r="K10" s="16">
        <v>0</v>
      </c>
      <c r="L10" s="22">
        <f t="shared" si="2"/>
        <v>0</v>
      </c>
      <c r="M10" s="8">
        <v>55436</v>
      </c>
      <c r="N10" s="16">
        <v>0</v>
      </c>
    </row>
    <row r="11" spans="1:17">
      <c r="A11" s="80" t="s">
        <v>34</v>
      </c>
      <c r="B11" s="8">
        <v>67000</v>
      </c>
      <c r="C11" s="8">
        <v>10000</v>
      </c>
      <c r="D11" s="8">
        <v>77000</v>
      </c>
      <c r="E11" s="22">
        <f t="shared" si="0"/>
        <v>0.63042410348780087</v>
      </c>
      <c r="F11" s="8">
        <v>3100</v>
      </c>
      <c r="G11" s="8">
        <v>40</v>
      </c>
      <c r="H11" s="16">
        <v>0</v>
      </c>
      <c r="I11" s="8">
        <v>3140</v>
      </c>
      <c r="J11" s="22">
        <f t="shared" si="1"/>
        <v>2.570820370067136E-2</v>
      </c>
      <c r="K11" s="8">
        <v>42000</v>
      </c>
      <c r="L11" s="22">
        <f t="shared" si="2"/>
        <v>0.34386769281152774</v>
      </c>
      <c r="M11" s="8">
        <v>122140</v>
      </c>
      <c r="N11" s="16">
        <v>0</v>
      </c>
    </row>
    <row r="12" spans="1:17">
      <c r="A12" s="80" t="s">
        <v>38</v>
      </c>
      <c r="B12" s="8">
        <v>87730</v>
      </c>
      <c r="C12" s="8">
        <v>24463</v>
      </c>
      <c r="D12" s="8">
        <v>112193</v>
      </c>
      <c r="E12" s="22">
        <f t="shared" si="0"/>
        <v>0.71310620987732787</v>
      </c>
      <c r="F12" s="8">
        <v>10210</v>
      </c>
      <c r="G12" s="16">
        <v>0</v>
      </c>
      <c r="H12" s="8">
        <v>1449</v>
      </c>
      <c r="I12" s="8">
        <v>11659</v>
      </c>
      <c r="J12" s="22">
        <f t="shared" si="1"/>
        <v>7.4105383588635346E-2</v>
      </c>
      <c r="K12" s="8">
        <v>33478</v>
      </c>
      <c r="L12" s="22">
        <f t="shared" si="2"/>
        <v>0.21278840653403674</v>
      </c>
      <c r="M12" s="8">
        <v>157330</v>
      </c>
      <c r="N12" s="16">
        <v>0</v>
      </c>
    </row>
    <row r="13" spans="1:17">
      <c r="A13" s="80" t="s">
        <v>42</v>
      </c>
      <c r="B13" s="8">
        <v>80000</v>
      </c>
      <c r="C13" s="8">
        <v>18000</v>
      </c>
      <c r="D13" s="8">
        <v>98000</v>
      </c>
      <c r="E13" s="22">
        <f t="shared" si="0"/>
        <v>0.64473684210526316</v>
      </c>
      <c r="F13" s="8">
        <v>3600</v>
      </c>
      <c r="G13" s="8">
        <v>150</v>
      </c>
      <c r="H13" s="8">
        <v>150</v>
      </c>
      <c r="I13" s="8">
        <v>3900</v>
      </c>
      <c r="J13" s="22">
        <f t="shared" si="1"/>
        <v>2.5657894736842105E-2</v>
      </c>
      <c r="K13" s="8">
        <v>50100</v>
      </c>
      <c r="L13" s="22">
        <f t="shared" si="2"/>
        <v>0.32960526315789473</v>
      </c>
      <c r="M13" s="8">
        <v>152000</v>
      </c>
      <c r="N13" s="8">
        <v>1500</v>
      </c>
    </row>
    <row r="14" spans="1:17">
      <c r="A14" s="80" t="s">
        <v>49</v>
      </c>
      <c r="B14" s="8">
        <v>37254</v>
      </c>
      <c r="C14" s="8">
        <v>24984</v>
      </c>
      <c r="D14" s="8">
        <v>62238</v>
      </c>
      <c r="E14" s="22">
        <f t="shared" si="0"/>
        <v>0.69375334403424294</v>
      </c>
      <c r="F14" s="8">
        <v>10316</v>
      </c>
      <c r="G14" s="16">
        <v>0</v>
      </c>
      <c r="H14" s="8">
        <v>587</v>
      </c>
      <c r="I14" s="8">
        <v>10903</v>
      </c>
      <c r="J14" s="22">
        <f t="shared" si="1"/>
        <v>0.12153335116818263</v>
      </c>
      <c r="K14" s="8">
        <v>16571</v>
      </c>
      <c r="L14" s="22">
        <f t="shared" si="2"/>
        <v>0.18471330479757447</v>
      </c>
      <c r="M14" s="8">
        <v>89712</v>
      </c>
      <c r="N14" s="16">
        <v>0</v>
      </c>
    </row>
    <row r="15" spans="1:17">
      <c r="A15" s="82"/>
      <c r="B15" s="71"/>
      <c r="C15" s="71"/>
      <c r="D15" s="71"/>
      <c r="E15" s="81"/>
      <c r="F15" s="71"/>
      <c r="G15" s="73"/>
      <c r="H15" s="71"/>
      <c r="I15" s="71"/>
      <c r="J15" s="81"/>
      <c r="K15" s="71"/>
      <c r="L15" s="81"/>
      <c r="M15" s="71"/>
      <c r="N15" s="73"/>
    </row>
    <row r="16" spans="1:17">
      <c r="A16" s="6" t="s">
        <v>626</v>
      </c>
      <c r="B16" s="8"/>
      <c r="C16" s="8"/>
      <c r="D16" s="8"/>
      <c r="F16" s="8"/>
      <c r="G16" s="16"/>
      <c r="H16" s="8"/>
      <c r="I16" s="8"/>
      <c r="K16" s="8"/>
      <c r="M16" s="8"/>
      <c r="N16" s="16"/>
    </row>
    <row r="17" spans="1:14">
      <c r="A17" s="80" t="s">
        <v>2</v>
      </c>
      <c r="B17" s="8">
        <v>333437</v>
      </c>
      <c r="C17" s="8">
        <v>117893</v>
      </c>
      <c r="D17" s="8">
        <v>451330</v>
      </c>
      <c r="E17" s="22">
        <f t="shared" ref="E17:E30" si="3">(D17/M17)</f>
        <v>0.69108448493664587</v>
      </c>
      <c r="F17" s="8">
        <v>24759</v>
      </c>
      <c r="G17" s="8">
        <v>7512</v>
      </c>
      <c r="H17" s="16">
        <v>0</v>
      </c>
      <c r="I17" s="8">
        <v>32271</v>
      </c>
      <c r="J17" s="22">
        <f t="shared" ref="J17:J30" si="4">(I17/M17)</f>
        <v>4.9413926424989471E-2</v>
      </c>
      <c r="K17" s="8">
        <v>169474</v>
      </c>
      <c r="L17" s="22">
        <f t="shared" ref="L17:L30" si="5">(K17/M17)</f>
        <v>0.25950158863836464</v>
      </c>
      <c r="M17" s="8">
        <v>653075</v>
      </c>
      <c r="N17" s="16">
        <v>0</v>
      </c>
    </row>
    <row r="18" spans="1:14">
      <c r="A18" s="80" t="s">
        <v>3</v>
      </c>
      <c r="B18" s="8">
        <v>266087</v>
      </c>
      <c r="C18" s="8">
        <v>96441</v>
      </c>
      <c r="D18" s="8">
        <v>362528</v>
      </c>
      <c r="E18" s="22">
        <f t="shared" si="3"/>
        <v>0.71215041026517456</v>
      </c>
      <c r="F18" s="8">
        <v>23174</v>
      </c>
      <c r="G18" s="8">
        <v>1843</v>
      </c>
      <c r="H18" s="8">
        <v>5180</v>
      </c>
      <c r="I18" s="8">
        <v>30197</v>
      </c>
      <c r="J18" s="22">
        <f t="shared" si="4"/>
        <v>5.9319020706752233E-2</v>
      </c>
      <c r="K18" s="8">
        <v>116336</v>
      </c>
      <c r="L18" s="22">
        <f t="shared" si="5"/>
        <v>0.22853056902807325</v>
      </c>
      <c r="M18" s="8">
        <v>509061</v>
      </c>
      <c r="N18" s="8">
        <v>8212</v>
      </c>
    </row>
    <row r="19" spans="1:14">
      <c r="A19" s="80" t="s">
        <v>7</v>
      </c>
      <c r="B19" s="8">
        <v>208280</v>
      </c>
      <c r="C19" s="8">
        <v>70179</v>
      </c>
      <c r="D19" s="8">
        <v>278459</v>
      </c>
      <c r="E19" s="22">
        <f t="shared" si="3"/>
        <v>0.63530004950822594</v>
      </c>
      <c r="F19" s="8">
        <v>17990</v>
      </c>
      <c r="G19" s="8">
        <v>1568</v>
      </c>
      <c r="H19" s="8">
        <v>1795</v>
      </c>
      <c r="I19" s="8">
        <v>21353</v>
      </c>
      <c r="J19" s="22">
        <f t="shared" si="4"/>
        <v>4.8716550577101649E-2</v>
      </c>
      <c r="K19" s="8">
        <v>138499</v>
      </c>
      <c r="L19" s="22">
        <f t="shared" si="5"/>
        <v>0.31598339991467245</v>
      </c>
      <c r="M19" s="8">
        <v>438311</v>
      </c>
      <c r="N19" s="16">
        <v>0</v>
      </c>
    </row>
    <row r="20" spans="1:14">
      <c r="A20" s="80" t="s">
        <v>10</v>
      </c>
      <c r="B20" s="8">
        <v>304676</v>
      </c>
      <c r="C20" s="8">
        <v>86198</v>
      </c>
      <c r="D20" s="8">
        <v>390874</v>
      </c>
      <c r="E20" s="22">
        <f t="shared" si="3"/>
        <v>0.65188038891946432</v>
      </c>
      <c r="F20" s="8">
        <v>39657</v>
      </c>
      <c r="G20" s="8">
        <v>5175</v>
      </c>
      <c r="H20" s="16">
        <v>0</v>
      </c>
      <c r="I20" s="8">
        <v>44832</v>
      </c>
      <c r="J20" s="22">
        <f t="shared" si="4"/>
        <v>7.4768599589733323E-2</v>
      </c>
      <c r="K20" s="8">
        <v>163904</v>
      </c>
      <c r="L20" s="22">
        <f t="shared" si="5"/>
        <v>0.27335101149080238</v>
      </c>
      <c r="M20" s="8">
        <v>599610</v>
      </c>
      <c r="N20">
        <v>0</v>
      </c>
    </row>
    <row r="21" spans="1:14">
      <c r="A21" s="80" t="s">
        <v>11</v>
      </c>
      <c r="B21" s="8">
        <v>175081</v>
      </c>
      <c r="C21" s="8">
        <v>62284</v>
      </c>
      <c r="D21" s="8">
        <v>237365</v>
      </c>
      <c r="E21" s="22">
        <f t="shared" si="3"/>
        <v>0.6818423373347926</v>
      </c>
      <c r="F21" s="8">
        <v>14844</v>
      </c>
      <c r="G21" s="8">
        <v>5605</v>
      </c>
      <c r="H21" s="8">
        <v>1721</v>
      </c>
      <c r="I21" s="8">
        <v>22170</v>
      </c>
      <c r="J21" s="22">
        <f t="shared" si="4"/>
        <v>6.3684387414793042E-2</v>
      </c>
      <c r="K21" s="8">
        <v>88588</v>
      </c>
      <c r="L21" s="22">
        <f t="shared" si="5"/>
        <v>0.25447327525041435</v>
      </c>
      <c r="M21" s="8">
        <v>348123</v>
      </c>
      <c r="N21" s="16">
        <v>0</v>
      </c>
    </row>
    <row r="22" spans="1:14">
      <c r="A22" s="80" t="s">
        <v>13</v>
      </c>
      <c r="B22" s="8">
        <v>246530</v>
      </c>
      <c r="C22" s="8">
        <v>86915</v>
      </c>
      <c r="D22" s="8">
        <v>333445</v>
      </c>
      <c r="E22" s="22">
        <f t="shared" si="3"/>
        <v>0.69502169825871996</v>
      </c>
      <c r="F22" s="8">
        <v>51595</v>
      </c>
      <c r="G22" s="16">
        <v>0</v>
      </c>
      <c r="H22" s="8">
        <v>2363</v>
      </c>
      <c r="I22" s="8">
        <v>53958</v>
      </c>
      <c r="J22" s="22">
        <f t="shared" si="4"/>
        <v>0.11246826551498451</v>
      </c>
      <c r="K22" s="8">
        <v>92359</v>
      </c>
      <c r="L22" s="22">
        <f t="shared" si="5"/>
        <v>0.19251003622629553</v>
      </c>
      <c r="M22" s="8">
        <v>479762</v>
      </c>
      <c r="N22" s="8">
        <v>28897</v>
      </c>
    </row>
    <row r="23" spans="1:14">
      <c r="A23" s="80" t="s">
        <v>20</v>
      </c>
      <c r="B23" s="8">
        <v>152691</v>
      </c>
      <c r="C23" s="8">
        <v>57730</v>
      </c>
      <c r="D23" s="8">
        <v>210421</v>
      </c>
      <c r="E23" s="22">
        <f t="shared" si="3"/>
        <v>0.95507856825134574</v>
      </c>
      <c r="F23" s="8">
        <v>9385</v>
      </c>
      <c r="G23" s="8">
        <v>512</v>
      </c>
      <c r="H23" s="16">
        <v>0</v>
      </c>
      <c r="I23" s="8">
        <v>9897</v>
      </c>
      <c r="J23" s="22">
        <f t="shared" si="4"/>
        <v>4.492143174865422E-2</v>
      </c>
      <c r="K23" s="16">
        <v>0</v>
      </c>
      <c r="L23" s="22">
        <f t="shared" si="5"/>
        <v>0</v>
      </c>
      <c r="M23" s="8">
        <v>220318</v>
      </c>
      <c r="N23" s="8">
        <v>0</v>
      </c>
    </row>
    <row r="24" spans="1:14">
      <c r="A24" s="80" t="s">
        <v>28</v>
      </c>
      <c r="B24" s="8">
        <v>96356</v>
      </c>
      <c r="C24" s="8">
        <v>24953</v>
      </c>
      <c r="D24" s="8">
        <v>121309</v>
      </c>
      <c r="E24" s="22">
        <f t="shared" si="3"/>
        <v>0.51716802237342474</v>
      </c>
      <c r="F24" s="8">
        <v>21003</v>
      </c>
      <c r="G24" s="8">
        <v>1550</v>
      </c>
      <c r="H24" s="8">
        <v>4082</v>
      </c>
      <c r="I24" s="8">
        <v>26635</v>
      </c>
      <c r="J24" s="22">
        <f t="shared" si="4"/>
        <v>0.11355109906038437</v>
      </c>
      <c r="K24" s="8">
        <v>86620</v>
      </c>
      <c r="L24" s="22">
        <f t="shared" si="5"/>
        <v>0.36928087856619091</v>
      </c>
      <c r="M24" s="8">
        <v>234564</v>
      </c>
      <c r="N24" s="16">
        <v>0</v>
      </c>
    </row>
    <row r="25" spans="1:14">
      <c r="A25" s="80" t="s">
        <v>32</v>
      </c>
      <c r="B25" s="8">
        <v>196969</v>
      </c>
      <c r="C25" s="8">
        <v>67203</v>
      </c>
      <c r="D25" s="8">
        <v>264172</v>
      </c>
      <c r="E25" s="22">
        <f t="shared" si="3"/>
        <v>0.68939132976335871</v>
      </c>
      <c r="F25" s="8">
        <v>15094</v>
      </c>
      <c r="G25" s="16">
        <v>0</v>
      </c>
      <c r="H25" s="16">
        <v>0</v>
      </c>
      <c r="I25" s="8">
        <v>15094</v>
      </c>
      <c r="J25" s="22">
        <f t="shared" si="4"/>
        <v>3.9389763985010283E-2</v>
      </c>
      <c r="K25" s="8">
        <v>103930</v>
      </c>
      <c r="L25" s="22">
        <f t="shared" si="5"/>
        <v>0.27121890625163103</v>
      </c>
      <c r="M25" s="8">
        <v>383196</v>
      </c>
      <c r="N25" s="8">
        <v>979</v>
      </c>
    </row>
    <row r="26" spans="1:14">
      <c r="A26" s="80" t="s">
        <v>39</v>
      </c>
      <c r="B26" s="8">
        <v>234509</v>
      </c>
      <c r="C26" s="8">
        <v>85326</v>
      </c>
      <c r="D26" s="8">
        <v>319835</v>
      </c>
      <c r="E26" s="22">
        <f t="shared" si="3"/>
        <v>0.58949566589316882</v>
      </c>
      <c r="F26" s="8">
        <v>42996</v>
      </c>
      <c r="G26" s="8">
        <v>200</v>
      </c>
      <c r="H26" s="8">
        <v>10576</v>
      </c>
      <c r="I26" s="8">
        <v>53772</v>
      </c>
      <c r="J26" s="22">
        <f t="shared" si="4"/>
        <v>9.910848076791931E-2</v>
      </c>
      <c r="K26" s="8">
        <v>168950</v>
      </c>
      <c r="L26" s="22">
        <f t="shared" si="5"/>
        <v>0.31139585333891184</v>
      </c>
      <c r="M26" s="8">
        <v>542557</v>
      </c>
      <c r="N26" s="16">
        <v>0</v>
      </c>
    </row>
    <row r="27" spans="1:14">
      <c r="A27" s="80" t="s">
        <v>41</v>
      </c>
      <c r="B27" s="8">
        <v>269559</v>
      </c>
      <c r="C27" s="8">
        <v>114010</v>
      </c>
      <c r="D27" s="8">
        <v>383569</v>
      </c>
      <c r="E27" s="22">
        <f t="shared" si="3"/>
        <v>0.63674106979817191</v>
      </c>
      <c r="F27" s="8">
        <v>27456</v>
      </c>
      <c r="G27" s="8">
        <v>2294</v>
      </c>
      <c r="H27" s="8">
        <v>1985</v>
      </c>
      <c r="I27" s="8">
        <v>31735</v>
      </c>
      <c r="J27" s="22">
        <f t="shared" si="4"/>
        <v>5.2681467610899181E-2</v>
      </c>
      <c r="K27" s="8">
        <v>187090</v>
      </c>
      <c r="L27" s="22">
        <f t="shared" si="5"/>
        <v>0.31057746259092889</v>
      </c>
      <c r="M27" s="8">
        <v>602394</v>
      </c>
      <c r="N27" s="16">
        <v>0</v>
      </c>
    </row>
    <row r="28" spans="1:14">
      <c r="A28" s="80" t="s">
        <v>45</v>
      </c>
      <c r="B28" s="8">
        <v>164710</v>
      </c>
      <c r="C28" s="8">
        <v>19955</v>
      </c>
      <c r="D28" s="8">
        <v>184665</v>
      </c>
      <c r="E28" s="22">
        <f t="shared" si="3"/>
        <v>0.59497382198952875</v>
      </c>
      <c r="F28" s="8">
        <v>26467</v>
      </c>
      <c r="G28" s="8">
        <v>7601</v>
      </c>
      <c r="H28" s="8">
        <v>5060</v>
      </c>
      <c r="I28" s="8">
        <v>39128</v>
      </c>
      <c r="J28" s="22">
        <f t="shared" si="4"/>
        <v>0.12606685461135722</v>
      </c>
      <c r="K28" s="8">
        <v>86582</v>
      </c>
      <c r="L28" s="22">
        <f t="shared" si="5"/>
        <v>0.278959323399114</v>
      </c>
      <c r="M28" s="8">
        <v>310375</v>
      </c>
      <c r="N28" s="16">
        <v>0</v>
      </c>
    </row>
    <row r="29" spans="1:14">
      <c r="A29" s="80" t="s">
        <v>48</v>
      </c>
      <c r="B29" s="8">
        <v>172892</v>
      </c>
      <c r="C29" s="8">
        <v>86890</v>
      </c>
      <c r="D29" s="8">
        <v>259782</v>
      </c>
      <c r="E29" s="22">
        <f t="shared" si="3"/>
        <v>0.69972687751507023</v>
      </c>
      <c r="F29" s="8">
        <v>17355</v>
      </c>
      <c r="G29" s="8">
        <v>350</v>
      </c>
      <c r="H29" s="8">
        <v>850</v>
      </c>
      <c r="I29" s="8">
        <v>18555</v>
      </c>
      <c r="J29" s="22">
        <f t="shared" si="4"/>
        <v>4.9978182523393186E-2</v>
      </c>
      <c r="K29" s="8">
        <v>92925</v>
      </c>
      <c r="L29" s="22">
        <f t="shared" si="5"/>
        <v>0.25029493996153662</v>
      </c>
      <c r="M29" s="8">
        <v>371262</v>
      </c>
      <c r="N29" s="16">
        <v>0</v>
      </c>
    </row>
    <row r="30" spans="1:14">
      <c r="A30" s="80" t="s">
        <v>50</v>
      </c>
      <c r="B30" s="8">
        <v>134945</v>
      </c>
      <c r="C30" s="8">
        <v>44772</v>
      </c>
      <c r="D30" s="8">
        <v>179717</v>
      </c>
      <c r="E30" s="22">
        <f t="shared" si="3"/>
        <v>0.64494677987755422</v>
      </c>
      <c r="F30" s="8">
        <v>10411</v>
      </c>
      <c r="G30" s="8">
        <v>429</v>
      </c>
      <c r="H30" s="16">
        <v>0</v>
      </c>
      <c r="I30" s="8">
        <v>10840</v>
      </c>
      <c r="J30" s="22">
        <f t="shared" si="4"/>
        <v>3.8901289771544639E-2</v>
      </c>
      <c r="K30" s="8">
        <v>88097</v>
      </c>
      <c r="L30" s="22">
        <f t="shared" si="5"/>
        <v>0.31615193035090111</v>
      </c>
      <c r="M30" s="8">
        <v>278654</v>
      </c>
      <c r="N30" s="8">
        <v>19587</v>
      </c>
    </row>
    <row r="31" spans="1:14">
      <c r="A31" s="82"/>
      <c r="B31" s="71"/>
      <c r="C31" s="71"/>
      <c r="D31" s="71"/>
      <c r="E31" s="81"/>
      <c r="F31" s="71"/>
      <c r="G31" s="71"/>
      <c r="H31" s="73"/>
      <c r="I31" s="71"/>
      <c r="J31" s="81"/>
      <c r="K31" s="71"/>
      <c r="L31" s="81"/>
      <c r="M31" s="71"/>
      <c r="N31" s="71"/>
    </row>
    <row r="32" spans="1:14">
      <c r="A32" s="6" t="s">
        <v>627</v>
      </c>
      <c r="B32" s="8"/>
      <c r="C32" s="8"/>
      <c r="D32" s="8"/>
      <c r="F32" s="8"/>
      <c r="G32" s="8"/>
      <c r="H32" s="8"/>
      <c r="I32" s="8"/>
      <c r="K32" s="8"/>
      <c r="M32" s="8"/>
      <c r="N32" s="16"/>
    </row>
    <row r="33" spans="1:14">
      <c r="A33" s="80" t="s">
        <v>6</v>
      </c>
      <c r="B33" s="8">
        <v>429277</v>
      </c>
      <c r="C33" s="8">
        <v>141712</v>
      </c>
      <c r="D33" s="8">
        <v>570989</v>
      </c>
      <c r="E33" s="22">
        <f t="shared" ref="E33:E42" si="6">(D33/M33)</f>
        <v>0.64554564920984148</v>
      </c>
      <c r="F33" s="8">
        <v>33547</v>
      </c>
      <c r="G33" s="8">
        <v>13497</v>
      </c>
      <c r="H33" s="8">
        <v>4179</v>
      </c>
      <c r="I33" s="8">
        <v>51223</v>
      </c>
      <c r="J33" s="22">
        <f t="shared" ref="J33:J42" si="7">(I33/M33)</f>
        <v>5.7911421742758103E-2</v>
      </c>
      <c r="K33" s="8">
        <v>262294</v>
      </c>
      <c r="L33" s="22">
        <f t="shared" ref="L33:L42" si="8">(K33/M33)</f>
        <v>0.29654292904740048</v>
      </c>
      <c r="M33" s="8">
        <v>884506</v>
      </c>
      <c r="N33" s="8">
        <v>23964</v>
      </c>
    </row>
    <row r="34" spans="1:14">
      <c r="A34" s="80" t="s">
        <v>14</v>
      </c>
      <c r="B34" s="8">
        <v>902576</v>
      </c>
      <c r="C34" s="8">
        <v>330651</v>
      </c>
      <c r="D34" s="8">
        <v>1233227</v>
      </c>
      <c r="E34" s="22">
        <f t="shared" si="6"/>
        <v>0.61480688995387056</v>
      </c>
      <c r="F34" s="8">
        <v>37176</v>
      </c>
      <c r="G34" s="8">
        <v>24066</v>
      </c>
      <c r="H34" s="8">
        <v>10250</v>
      </c>
      <c r="I34" s="8">
        <v>71492</v>
      </c>
      <c r="J34" s="22">
        <f t="shared" si="7"/>
        <v>3.5641268133589449E-2</v>
      </c>
      <c r="K34" s="8">
        <v>701158</v>
      </c>
      <c r="L34" s="22">
        <f t="shared" si="8"/>
        <v>0.34955184191254002</v>
      </c>
      <c r="M34" s="8">
        <v>2005877</v>
      </c>
      <c r="N34" s="8">
        <v>153568</v>
      </c>
    </row>
    <row r="35" spans="1:14">
      <c r="A35" s="80" t="s">
        <v>21</v>
      </c>
      <c r="B35" s="8">
        <v>458857</v>
      </c>
      <c r="C35" s="8">
        <v>125615</v>
      </c>
      <c r="D35" s="8">
        <v>584472</v>
      </c>
      <c r="E35" s="22">
        <f t="shared" si="6"/>
        <v>0.69333947028462084</v>
      </c>
      <c r="F35" s="8">
        <v>60031</v>
      </c>
      <c r="G35" s="8">
        <v>2649</v>
      </c>
      <c r="H35" s="8">
        <v>29189</v>
      </c>
      <c r="I35" s="8">
        <v>91869</v>
      </c>
      <c r="J35" s="22">
        <f t="shared" si="7"/>
        <v>0.10898110396319727</v>
      </c>
      <c r="K35" s="8">
        <v>166640</v>
      </c>
      <c r="L35" s="22">
        <f t="shared" si="8"/>
        <v>0.19767942575218184</v>
      </c>
      <c r="M35" s="8">
        <v>842981</v>
      </c>
      <c r="N35" s="16">
        <v>0</v>
      </c>
    </row>
    <row r="36" spans="1:14">
      <c r="A36" s="80" t="s">
        <v>24</v>
      </c>
      <c r="B36" s="8">
        <v>369391</v>
      </c>
      <c r="C36" s="8">
        <v>183868</v>
      </c>
      <c r="D36" s="8">
        <v>553259</v>
      </c>
      <c r="E36" s="22">
        <f t="shared" si="6"/>
        <v>0.64677715572316863</v>
      </c>
      <c r="F36" s="8">
        <v>35136</v>
      </c>
      <c r="G36" s="8">
        <v>24632</v>
      </c>
      <c r="H36" s="8">
        <v>4306</v>
      </c>
      <c r="I36" s="8">
        <v>64074</v>
      </c>
      <c r="J36" s="22">
        <f t="shared" si="7"/>
        <v>7.4904519358575838E-2</v>
      </c>
      <c r="K36" s="8">
        <v>238076</v>
      </c>
      <c r="L36" s="22">
        <f t="shared" si="8"/>
        <v>0.27831832491825548</v>
      </c>
      <c r="M36" s="8">
        <v>855409</v>
      </c>
      <c r="N36" s="16">
        <v>0</v>
      </c>
    </row>
    <row r="37" spans="1:14">
      <c r="A37" s="80" t="s">
        <v>31</v>
      </c>
      <c r="B37" s="8">
        <v>241289</v>
      </c>
      <c r="C37" s="8">
        <v>102113</v>
      </c>
      <c r="D37" s="8">
        <v>343402</v>
      </c>
      <c r="E37" s="22">
        <f t="shared" si="6"/>
        <v>0.64277999794101959</v>
      </c>
      <c r="F37" s="8">
        <v>40853</v>
      </c>
      <c r="G37" s="8">
        <v>4445</v>
      </c>
      <c r="H37" s="8">
        <v>3379</v>
      </c>
      <c r="I37" s="8">
        <v>48677</v>
      </c>
      <c r="J37" s="22">
        <f t="shared" si="7"/>
        <v>9.1113627642748177E-2</v>
      </c>
      <c r="K37" s="8">
        <v>142166</v>
      </c>
      <c r="L37" s="22">
        <f t="shared" si="8"/>
        <v>0.26610637441623225</v>
      </c>
      <c r="M37" s="8">
        <v>534245</v>
      </c>
      <c r="N37" s="8">
        <v>48468</v>
      </c>
    </row>
    <row r="38" spans="1:14">
      <c r="A38" s="80" t="s">
        <v>35</v>
      </c>
      <c r="B38" s="8">
        <v>293221</v>
      </c>
      <c r="C38" s="8">
        <v>104131</v>
      </c>
      <c r="D38" s="8">
        <v>397352</v>
      </c>
      <c r="E38" s="22">
        <f t="shared" si="6"/>
        <v>0.75223150477726597</v>
      </c>
      <c r="F38" s="8">
        <v>23990</v>
      </c>
      <c r="G38" s="16">
        <v>0</v>
      </c>
      <c r="H38" s="8">
        <v>9746</v>
      </c>
      <c r="I38" s="8">
        <v>33736</v>
      </c>
      <c r="J38" s="22">
        <f t="shared" si="7"/>
        <v>6.3865998019805734E-2</v>
      </c>
      <c r="K38" s="8">
        <v>97143</v>
      </c>
      <c r="L38" s="22">
        <f t="shared" si="8"/>
        <v>0.18390249720292826</v>
      </c>
      <c r="M38" s="8">
        <v>528231</v>
      </c>
      <c r="N38" s="16">
        <v>0</v>
      </c>
    </row>
    <row r="39" spans="1:14">
      <c r="A39" s="80" t="s">
        <v>37</v>
      </c>
      <c r="B39" s="8">
        <v>280977</v>
      </c>
      <c r="C39" s="8">
        <v>46540</v>
      </c>
      <c r="D39" s="8">
        <v>327517</v>
      </c>
      <c r="E39" s="22">
        <f t="shared" si="6"/>
        <v>0.74687412346613702</v>
      </c>
      <c r="F39" s="8">
        <v>25500</v>
      </c>
      <c r="G39" s="8">
        <v>2500</v>
      </c>
      <c r="H39" s="8">
        <v>500</v>
      </c>
      <c r="I39" s="8">
        <v>28500</v>
      </c>
      <c r="J39" s="22">
        <f t="shared" si="7"/>
        <v>6.4991779110045902E-2</v>
      </c>
      <c r="K39" s="8">
        <v>82500</v>
      </c>
      <c r="L39" s="22">
        <f t="shared" si="8"/>
        <v>0.18813409742381709</v>
      </c>
      <c r="M39" s="8">
        <v>438517</v>
      </c>
      <c r="N39" s="16">
        <v>0</v>
      </c>
    </row>
    <row r="40" spans="1:14">
      <c r="A40" s="80" t="s">
        <v>40</v>
      </c>
      <c r="B40" s="8">
        <v>278002</v>
      </c>
      <c r="C40" s="8">
        <v>86573</v>
      </c>
      <c r="D40" s="8">
        <v>364575</v>
      </c>
      <c r="E40" s="22">
        <f t="shared" si="6"/>
        <v>0.707893377655753</v>
      </c>
      <c r="F40" s="8">
        <v>41757</v>
      </c>
      <c r="G40" s="8">
        <v>9284</v>
      </c>
      <c r="H40" s="16">
        <v>0</v>
      </c>
      <c r="I40" s="8">
        <v>51041</v>
      </c>
      <c r="J40" s="22">
        <f t="shared" si="7"/>
        <v>9.9106043719199871E-2</v>
      </c>
      <c r="K40" s="8">
        <v>99398</v>
      </c>
      <c r="L40" s="22">
        <f t="shared" si="8"/>
        <v>0.19300057862504708</v>
      </c>
      <c r="M40" s="8">
        <v>515014</v>
      </c>
      <c r="N40" s="8">
        <v>8305</v>
      </c>
    </row>
    <row r="41" spans="1:14">
      <c r="A41" s="80" t="s">
        <v>46</v>
      </c>
      <c r="B41" s="8">
        <v>369256</v>
      </c>
      <c r="C41" s="8">
        <v>112668</v>
      </c>
      <c r="D41" s="8">
        <v>481924</v>
      </c>
      <c r="E41" s="22">
        <f t="shared" si="6"/>
        <v>0.59252975103678318</v>
      </c>
      <c r="F41" s="8">
        <v>94280</v>
      </c>
      <c r="G41" s="8">
        <v>2694</v>
      </c>
      <c r="H41" s="8">
        <v>55774</v>
      </c>
      <c r="I41" s="8">
        <v>152748</v>
      </c>
      <c r="J41" s="22">
        <f t="shared" si="7"/>
        <v>0.18780499500204714</v>
      </c>
      <c r="K41" s="8">
        <v>178661</v>
      </c>
      <c r="L41" s="22">
        <f t="shared" si="8"/>
        <v>0.21966525396116965</v>
      </c>
      <c r="M41" s="8">
        <v>813333</v>
      </c>
      <c r="N41" s="16">
        <v>0</v>
      </c>
    </row>
    <row r="42" spans="1:14">
      <c r="A42" s="80" t="s">
        <v>47</v>
      </c>
      <c r="B42" s="8">
        <v>416894</v>
      </c>
      <c r="C42" s="8">
        <v>190781</v>
      </c>
      <c r="D42" s="8">
        <v>607675</v>
      </c>
      <c r="E42" s="22">
        <f t="shared" si="6"/>
        <v>0.77219304476667427</v>
      </c>
      <c r="F42" s="8">
        <v>70587</v>
      </c>
      <c r="G42" s="16">
        <v>0</v>
      </c>
      <c r="H42" s="8">
        <v>1598</v>
      </c>
      <c r="I42" s="8">
        <v>72185</v>
      </c>
      <c r="J42" s="22">
        <f t="shared" si="7"/>
        <v>9.1727905437087892E-2</v>
      </c>
      <c r="K42" s="8">
        <v>107087</v>
      </c>
      <c r="L42" s="22">
        <f t="shared" si="8"/>
        <v>0.13607904979623786</v>
      </c>
      <c r="M42" s="8">
        <v>786947</v>
      </c>
      <c r="N42" s="16">
        <v>0</v>
      </c>
    </row>
    <row r="43" spans="1:14">
      <c r="A43" s="82"/>
      <c r="B43" s="71"/>
      <c r="C43" s="71"/>
      <c r="D43" s="71"/>
      <c r="E43" s="81"/>
      <c r="F43" s="71"/>
      <c r="G43" s="71"/>
      <c r="H43" s="73"/>
      <c r="I43" s="71"/>
      <c r="J43" s="81"/>
      <c r="K43" s="71"/>
      <c r="L43" s="81"/>
      <c r="M43" s="71"/>
      <c r="N43" s="71"/>
    </row>
    <row r="44" spans="1:14">
      <c r="A44" s="6" t="s">
        <v>628</v>
      </c>
      <c r="B44" s="8"/>
      <c r="C44" s="8"/>
      <c r="D44" s="8"/>
      <c r="F44" s="8"/>
      <c r="G44" s="8"/>
      <c r="H44" s="16"/>
      <c r="I44" s="8"/>
      <c r="K44" s="8"/>
      <c r="M44" s="8"/>
      <c r="N44" s="8"/>
    </row>
    <row r="45" spans="1:14">
      <c r="A45" s="80" t="s">
        <v>9</v>
      </c>
      <c r="B45" s="8">
        <v>410157</v>
      </c>
      <c r="C45" s="8">
        <v>144507</v>
      </c>
      <c r="D45" s="8">
        <v>554664</v>
      </c>
      <c r="E45" s="22">
        <f>(D45/M45)</f>
        <v>0.78195149527795826</v>
      </c>
      <c r="F45" s="8">
        <v>15474</v>
      </c>
      <c r="G45" s="8">
        <v>2415</v>
      </c>
      <c r="H45" s="8">
        <v>7475</v>
      </c>
      <c r="I45" s="8">
        <v>25364</v>
      </c>
      <c r="J45" s="22">
        <f>(I45/M45)</f>
        <v>3.5757535600345676E-2</v>
      </c>
      <c r="K45" s="8">
        <v>129305</v>
      </c>
      <c r="L45" s="22">
        <f>(K45/M45)</f>
        <v>0.18229096912169601</v>
      </c>
      <c r="M45" s="8">
        <v>709333</v>
      </c>
      <c r="N45" s="16">
        <v>0</v>
      </c>
    </row>
    <row r="46" spans="1:14">
      <c r="A46" s="80" t="s">
        <v>22</v>
      </c>
      <c r="B46" s="8">
        <v>339113</v>
      </c>
      <c r="C46" s="8">
        <v>91818</v>
      </c>
      <c r="D46" s="8">
        <v>430931</v>
      </c>
      <c r="E46" s="22">
        <f>(D46/M46)</f>
        <v>0.60872838738840551</v>
      </c>
      <c r="F46" s="8">
        <v>52102</v>
      </c>
      <c r="G46" s="16">
        <v>0</v>
      </c>
      <c r="H46" s="8">
        <v>5278</v>
      </c>
      <c r="I46" s="8">
        <v>57380</v>
      </c>
      <c r="J46" s="22">
        <f>(I46/M46)</f>
        <v>8.1054356424454743E-2</v>
      </c>
      <c r="K46" s="8">
        <v>219609</v>
      </c>
      <c r="L46" s="22">
        <f>(K46/M46)</f>
        <v>0.3102172561871398</v>
      </c>
      <c r="M46" s="8">
        <v>707920</v>
      </c>
      <c r="N46" s="8">
        <v>3400</v>
      </c>
    </row>
    <row r="47" spans="1:14">
      <c r="A47" s="80" t="s">
        <v>36</v>
      </c>
      <c r="B47" s="8">
        <v>390982</v>
      </c>
      <c r="C47" s="8">
        <v>141704</v>
      </c>
      <c r="D47" s="8">
        <v>532686</v>
      </c>
      <c r="E47" s="22">
        <f>(D47/M47)</f>
        <v>0.5944340230080023</v>
      </c>
      <c r="F47" s="8">
        <v>43574</v>
      </c>
      <c r="G47" s="8">
        <v>62894</v>
      </c>
      <c r="H47" s="8">
        <v>9657</v>
      </c>
      <c r="I47" s="8">
        <v>116125</v>
      </c>
      <c r="J47" s="22">
        <f>(I47/M47)</f>
        <v>0.12958600549254956</v>
      </c>
      <c r="K47" s="8">
        <v>247312</v>
      </c>
      <c r="L47" s="22">
        <f>(K47/M47)</f>
        <v>0.2759799714994482</v>
      </c>
      <c r="M47" s="8">
        <v>896123</v>
      </c>
      <c r="N47" s="8">
        <v>0</v>
      </c>
    </row>
    <row r="48" spans="1:14">
      <c r="A48" s="80" t="s">
        <v>43</v>
      </c>
      <c r="B48" s="8">
        <v>744916</v>
      </c>
      <c r="C48" s="8">
        <v>254980</v>
      </c>
      <c r="D48" s="8">
        <v>999896</v>
      </c>
      <c r="E48" s="22">
        <f>(D48/M48)</f>
        <v>0.58511808033219437</v>
      </c>
      <c r="F48" s="8">
        <v>168668</v>
      </c>
      <c r="G48" s="8">
        <v>34070</v>
      </c>
      <c r="H48" s="8">
        <v>65686</v>
      </c>
      <c r="I48" s="8">
        <v>268424</v>
      </c>
      <c r="J48" s="22">
        <f>(I48/M48)</f>
        <v>0.15707607150652561</v>
      </c>
      <c r="K48" s="8">
        <v>440559</v>
      </c>
      <c r="L48" s="22">
        <f>(K48/M48)</f>
        <v>0.25780584816127999</v>
      </c>
      <c r="M48" s="8">
        <v>1708879</v>
      </c>
      <c r="N48" s="8">
        <v>108755</v>
      </c>
    </row>
    <row r="49" spans="1:14">
      <c r="A49" s="80" t="s">
        <v>44</v>
      </c>
      <c r="B49" s="8">
        <v>424196</v>
      </c>
      <c r="C49" s="8">
        <v>50847</v>
      </c>
      <c r="D49" s="8">
        <v>475043</v>
      </c>
      <c r="E49" s="22">
        <f>(D49/M49)</f>
        <v>0.68233109165965244</v>
      </c>
      <c r="F49" s="8">
        <v>44354</v>
      </c>
      <c r="G49" s="8">
        <v>4270</v>
      </c>
      <c r="H49" s="8">
        <v>11741</v>
      </c>
      <c r="I49" s="8">
        <v>60365</v>
      </c>
      <c r="J49" s="22">
        <f>(I49/M49)</f>
        <v>8.6705658957262649E-2</v>
      </c>
      <c r="K49" s="8">
        <v>160798</v>
      </c>
      <c r="L49" s="22">
        <f>(K49/M49)</f>
        <v>0.23096324938308488</v>
      </c>
      <c r="M49" s="8">
        <v>696206</v>
      </c>
      <c r="N49" s="8">
        <v>105463</v>
      </c>
    </row>
    <row r="50" spans="1:14">
      <c r="A50" s="56"/>
      <c r="B50" s="56"/>
      <c r="C50" s="56"/>
      <c r="D50" s="56"/>
      <c r="E50" s="81"/>
      <c r="F50" s="56"/>
      <c r="G50" s="56"/>
      <c r="H50" s="56"/>
      <c r="I50" s="56"/>
      <c r="J50" s="81"/>
      <c r="K50" s="56"/>
      <c r="L50" s="81"/>
      <c r="M50" s="56"/>
      <c r="N50" s="56"/>
    </row>
    <row r="51" spans="1:14">
      <c r="A51" s="6" t="s">
        <v>629</v>
      </c>
    </row>
    <row r="52" spans="1:14">
      <c r="A52" s="80" t="s">
        <v>23</v>
      </c>
      <c r="B52" s="8">
        <v>778713</v>
      </c>
      <c r="C52" s="8">
        <v>270247</v>
      </c>
      <c r="D52" s="8">
        <v>1048960</v>
      </c>
      <c r="E52" s="22">
        <f>(D52/M52)</f>
        <v>0.75546381773686389</v>
      </c>
      <c r="F52" s="8">
        <v>48633</v>
      </c>
      <c r="G52" s="8">
        <v>6290</v>
      </c>
      <c r="H52" s="8">
        <v>7905</v>
      </c>
      <c r="I52" s="8">
        <v>62828</v>
      </c>
      <c r="J52" s="22">
        <f>(I52/M52)</f>
        <v>4.5248894848966291E-2</v>
      </c>
      <c r="K52" s="8">
        <v>276710</v>
      </c>
      <c r="L52" s="22">
        <f>(K52/M52)</f>
        <v>0.19928728741416984</v>
      </c>
      <c r="M52" s="8">
        <v>1388498</v>
      </c>
      <c r="N52" s="8">
        <v>34064</v>
      </c>
    </row>
    <row r="53" spans="1:14">
      <c r="A53" s="80" t="s">
        <v>26</v>
      </c>
      <c r="B53" s="8">
        <v>1085601</v>
      </c>
      <c r="C53" s="8">
        <v>227582</v>
      </c>
      <c r="D53" s="8">
        <v>1313183</v>
      </c>
      <c r="E53" s="22">
        <f>(D53/M53)</f>
        <v>0.67508858981668218</v>
      </c>
      <c r="F53" s="8">
        <v>126919</v>
      </c>
      <c r="G53" s="8">
        <v>25651</v>
      </c>
      <c r="H53" s="8">
        <v>20988</v>
      </c>
      <c r="I53" s="8">
        <v>173558</v>
      </c>
      <c r="J53" s="22">
        <f>(I53/M53)</f>
        <v>8.9223684339047732E-2</v>
      </c>
      <c r="K53" s="8">
        <v>458505</v>
      </c>
      <c r="L53" s="22">
        <f>(K53/M53)</f>
        <v>0.23571085970036001</v>
      </c>
      <c r="M53" s="8">
        <v>1945201</v>
      </c>
    </row>
    <row r="54" spans="1:14">
      <c r="A54" s="80" t="s">
        <v>29</v>
      </c>
      <c r="B54" s="8">
        <v>508688</v>
      </c>
      <c r="C54" s="8">
        <v>193617</v>
      </c>
      <c r="D54" s="8">
        <v>702305</v>
      </c>
      <c r="E54" s="22">
        <f>(D54/M54)</f>
        <v>0.67078674329289667</v>
      </c>
      <c r="F54" s="8">
        <v>49999</v>
      </c>
      <c r="G54" s="8">
        <v>12849</v>
      </c>
      <c r="H54" s="8">
        <v>4051</v>
      </c>
      <c r="I54" s="8">
        <v>66899</v>
      </c>
      <c r="J54" s="22">
        <f>(I54/M54)</f>
        <v>6.3896686396297184E-2</v>
      </c>
      <c r="K54" s="8">
        <v>277783</v>
      </c>
      <c r="L54" s="22">
        <f>(K54/M54)</f>
        <v>0.26531657031080613</v>
      </c>
      <c r="M54" s="8">
        <v>1046987</v>
      </c>
      <c r="N54" s="8">
        <v>4504</v>
      </c>
    </row>
    <row r="55" spans="1:14">
      <c r="A55" s="80" t="s">
        <v>30</v>
      </c>
      <c r="B55" s="8">
        <v>986369</v>
      </c>
      <c r="C55" s="8">
        <v>357436</v>
      </c>
      <c r="D55" s="8">
        <v>1343805</v>
      </c>
      <c r="E55" s="22">
        <f>(D55/M55)</f>
        <v>0.7883422230252799</v>
      </c>
      <c r="F55" s="8">
        <v>241039</v>
      </c>
      <c r="G55" s="8">
        <v>7757</v>
      </c>
      <c r="H55" s="8">
        <v>8755</v>
      </c>
      <c r="I55" s="8">
        <v>257551</v>
      </c>
      <c r="J55" s="22">
        <f>(I55/M55)</f>
        <v>0.15109210628207506</v>
      </c>
      <c r="K55" s="8">
        <v>103240</v>
      </c>
      <c r="L55" s="22">
        <f>(K55/M55)</f>
        <v>6.0565670692645061E-2</v>
      </c>
      <c r="M55" s="8">
        <v>1704596</v>
      </c>
      <c r="N55" s="16">
        <v>0</v>
      </c>
    </row>
    <row r="56" spans="1:14">
      <c r="A56" s="80" t="s">
        <v>33</v>
      </c>
      <c r="B56" s="8">
        <v>505522</v>
      </c>
      <c r="C56" s="8">
        <v>178133</v>
      </c>
      <c r="D56" s="8">
        <v>683655</v>
      </c>
      <c r="E56" s="22">
        <f>(D56/M56)</f>
        <v>0.74543598936236333</v>
      </c>
      <c r="F56" s="8">
        <v>64038</v>
      </c>
      <c r="G56" s="8">
        <v>4315</v>
      </c>
      <c r="H56" s="8">
        <v>18620</v>
      </c>
      <c r="I56" s="8">
        <v>86973</v>
      </c>
      <c r="J56" s="22">
        <f>(I56/M56)</f>
        <v>9.483263386183502E-2</v>
      </c>
      <c r="K56" s="8">
        <v>146493</v>
      </c>
      <c r="L56" s="22">
        <f>(K56/M56)</f>
        <v>0.15973137677580165</v>
      </c>
      <c r="M56" s="8">
        <v>917121</v>
      </c>
      <c r="N56" s="16">
        <v>0</v>
      </c>
    </row>
    <row r="57" spans="1:14">
      <c r="A57" s="82"/>
      <c r="B57" s="71"/>
      <c r="C57" s="71"/>
      <c r="D57" s="71"/>
      <c r="E57" s="81"/>
      <c r="F57" s="71"/>
      <c r="G57" s="71"/>
      <c r="H57" s="71"/>
      <c r="I57" s="71"/>
      <c r="J57" s="81"/>
      <c r="K57" s="71"/>
      <c r="L57" s="81"/>
      <c r="M57" s="71"/>
      <c r="N57" s="73"/>
    </row>
    <row r="58" spans="1:14">
      <c r="A58" s="6" t="s">
        <v>630</v>
      </c>
      <c r="B58" s="8"/>
      <c r="C58" s="8"/>
      <c r="D58" s="8"/>
      <c r="F58" s="8"/>
      <c r="G58" s="8"/>
      <c r="H58" s="8"/>
      <c r="I58" s="8"/>
      <c r="K58" s="8"/>
      <c r="M58" s="8"/>
      <c r="N58" s="16"/>
    </row>
    <row r="59" spans="1:14">
      <c r="A59" s="80" t="s">
        <v>5</v>
      </c>
      <c r="B59" s="8">
        <v>1714205</v>
      </c>
      <c r="C59" s="8">
        <v>662887</v>
      </c>
      <c r="D59" s="8">
        <v>2377092</v>
      </c>
      <c r="E59" s="22">
        <f>(D59/M59)</f>
        <v>0.75364713685410634</v>
      </c>
      <c r="F59" s="8">
        <v>291095</v>
      </c>
      <c r="G59" s="8">
        <v>200</v>
      </c>
      <c r="H59" s="8">
        <v>47298</v>
      </c>
      <c r="I59" s="8">
        <v>338593</v>
      </c>
      <c r="J59" s="22">
        <f>(I59/M59)</f>
        <v>0.10734950309405038</v>
      </c>
      <c r="K59" s="8">
        <v>438433</v>
      </c>
      <c r="L59" s="22">
        <f>(K59/M59)</f>
        <v>0.13900336005184333</v>
      </c>
      <c r="M59" s="8">
        <v>3154118</v>
      </c>
      <c r="N59" s="16">
        <v>0</v>
      </c>
    </row>
    <row r="60" spans="1:14">
      <c r="A60" s="80" t="s">
        <v>12</v>
      </c>
      <c r="B60" s="8">
        <v>2647068</v>
      </c>
      <c r="C60" s="8">
        <v>843245</v>
      </c>
      <c r="D60" s="8">
        <v>3490313</v>
      </c>
      <c r="E60" s="22">
        <f>(D60/M60)</f>
        <v>0.82486984059460933</v>
      </c>
      <c r="F60" s="8">
        <v>251931</v>
      </c>
      <c r="G60" s="8">
        <v>120045</v>
      </c>
      <c r="H60" s="8">
        <v>77534</v>
      </c>
      <c r="I60" s="8">
        <v>449510</v>
      </c>
      <c r="J60" s="22">
        <f>(I60/M60)</f>
        <v>0.1062332352558876</v>
      </c>
      <c r="K60" s="8">
        <v>1398279</v>
      </c>
      <c r="L60" s="22">
        <f>(K60/M60)</f>
        <v>0.33045694636463541</v>
      </c>
      <c r="M60" s="8">
        <v>4231350</v>
      </c>
      <c r="N60" s="8">
        <v>74599</v>
      </c>
    </row>
    <row r="61" spans="1:14">
      <c r="A61" s="80" t="s">
        <v>16</v>
      </c>
      <c r="B61" s="8">
        <v>1639758</v>
      </c>
      <c r="C61" s="8">
        <v>354647</v>
      </c>
      <c r="D61" s="8">
        <v>1994405</v>
      </c>
      <c r="E61" s="22">
        <f>(D61/M61)</f>
        <v>0.45808374293720427</v>
      </c>
      <c r="F61" s="8">
        <v>93352</v>
      </c>
      <c r="G61" s="8">
        <v>0</v>
      </c>
      <c r="H61" s="8">
        <v>0</v>
      </c>
      <c r="I61" s="8">
        <v>93352</v>
      </c>
      <c r="J61" s="22">
        <f>(I61/M61)</f>
        <v>2.1441499379852083E-2</v>
      </c>
      <c r="K61" s="8">
        <v>489728</v>
      </c>
      <c r="L61" s="22">
        <f>(K61/M61)</f>
        <v>0.11248288851118562</v>
      </c>
      <c r="M61" s="8">
        <v>4353800</v>
      </c>
      <c r="N61" s="16">
        <v>0</v>
      </c>
    </row>
    <row r="62" spans="1:14">
      <c r="A62" s="80" t="s">
        <v>18</v>
      </c>
      <c r="B62" s="8">
        <v>2059254</v>
      </c>
      <c r="C62" s="8">
        <v>716215</v>
      </c>
      <c r="D62" s="8">
        <v>2775469</v>
      </c>
      <c r="E62" s="22">
        <f>(D62/M62)</f>
        <v>0.65592990416770058</v>
      </c>
      <c r="F62" s="8">
        <v>335472</v>
      </c>
      <c r="G62" s="8">
        <v>33020</v>
      </c>
      <c r="H62" s="8">
        <v>47717</v>
      </c>
      <c r="I62" s="8">
        <v>416209</v>
      </c>
      <c r="J62" s="22">
        <f>(I62/M60)</f>
        <v>9.8363170146643503E-2</v>
      </c>
      <c r="K62" s="8">
        <v>1039672</v>
      </c>
      <c r="L62" s="22">
        <f>(K62/M62)</f>
        <v>0.24570692568565589</v>
      </c>
      <c r="M62" s="8">
        <v>4231350</v>
      </c>
    </row>
    <row r="63" spans="1:14">
      <c r="A63" s="80" t="s">
        <v>19</v>
      </c>
      <c r="B63" s="8">
        <v>2115300</v>
      </c>
      <c r="C63" s="8">
        <v>775529</v>
      </c>
      <c r="D63" s="8">
        <v>2890829</v>
      </c>
      <c r="E63" s="22">
        <f>(D63/M63)</f>
        <v>0.66397836372823738</v>
      </c>
      <c r="F63" s="8">
        <v>312623</v>
      </c>
      <c r="G63" s="8">
        <v>16237</v>
      </c>
      <c r="H63" s="8">
        <v>159922</v>
      </c>
      <c r="I63" s="8">
        <v>488782</v>
      </c>
      <c r="J63" s="22">
        <f>(I63/M61)</f>
        <v>0.11226560705590519</v>
      </c>
      <c r="K63" s="8">
        <v>974189</v>
      </c>
      <c r="L63" s="22">
        <f>(K53/M63)</f>
        <v>0.10531145206486288</v>
      </c>
      <c r="M63" s="8">
        <v>4353800</v>
      </c>
      <c r="N63" s="16">
        <v>0</v>
      </c>
    </row>
    <row r="64" spans="1:14">
      <c r="A64" s="56"/>
      <c r="B64" s="56"/>
      <c r="C64" s="56"/>
      <c r="D64" s="56"/>
      <c r="E64" s="81"/>
      <c r="F64" s="56"/>
      <c r="G64" s="56"/>
      <c r="H64" s="56"/>
      <c r="I64" s="56"/>
      <c r="J64" s="81"/>
      <c r="K64" s="56"/>
      <c r="L64" s="81"/>
      <c r="M64" s="56"/>
      <c r="N64" s="56"/>
    </row>
    <row r="65" spans="1:14">
      <c r="A65" s="6" t="s">
        <v>631</v>
      </c>
    </row>
    <row r="66" spans="1:14">
      <c r="A66" s="80" t="s">
        <v>1</v>
      </c>
      <c r="B66" s="8">
        <v>45989</v>
      </c>
      <c r="C66" s="8">
        <v>20450</v>
      </c>
      <c r="D66" s="8">
        <v>66439</v>
      </c>
      <c r="E66" s="22">
        <f>(D66/M66)</f>
        <v>0.77396845367069733</v>
      </c>
      <c r="F66" s="8">
        <v>8608</v>
      </c>
      <c r="G66" s="16">
        <v>0</v>
      </c>
      <c r="H66" s="16">
        <v>0</v>
      </c>
      <c r="I66" s="8">
        <v>8608</v>
      </c>
      <c r="J66" s="22">
        <f>(I66/M66)</f>
        <v>0.10027725355886397</v>
      </c>
      <c r="K66" s="8">
        <v>10795</v>
      </c>
      <c r="L66" s="22">
        <f>(K66/M66)</f>
        <v>0.1257542927704387</v>
      </c>
      <c r="M66" s="8">
        <v>85842</v>
      </c>
      <c r="N66" s="16">
        <v>0</v>
      </c>
    </row>
    <row r="67" spans="1:14">
      <c r="A67" s="80" t="s">
        <v>25</v>
      </c>
      <c r="B67" s="8">
        <v>167906</v>
      </c>
      <c r="C67" s="8">
        <v>60482</v>
      </c>
      <c r="D67" s="8">
        <v>228388</v>
      </c>
      <c r="E67" s="22">
        <f>(D67/M67)</f>
        <v>0.85059123666225955</v>
      </c>
      <c r="F67" s="8">
        <v>15941</v>
      </c>
      <c r="G67" s="16">
        <v>0</v>
      </c>
      <c r="H67" s="16">
        <v>0</v>
      </c>
      <c r="I67" s="8">
        <v>15941</v>
      </c>
      <c r="J67" s="22">
        <f>(I67/M67)</f>
        <v>5.9369471704437536E-2</v>
      </c>
      <c r="K67" s="8">
        <v>24176</v>
      </c>
      <c r="L67" s="22">
        <f>(K67/M67)</f>
        <v>9.0039291633302918E-2</v>
      </c>
      <c r="M67" s="8">
        <v>268505</v>
      </c>
      <c r="N67" s="16">
        <v>0</v>
      </c>
    </row>
    <row r="68" spans="1:14">
      <c r="A68" s="56"/>
      <c r="B68" s="56"/>
      <c r="C68" s="56"/>
      <c r="D68" s="56"/>
      <c r="E68" s="81"/>
      <c r="F68" s="56"/>
      <c r="G68" s="56"/>
      <c r="H68" s="56"/>
      <c r="I68" s="56"/>
      <c r="J68" s="81"/>
      <c r="K68" s="56"/>
      <c r="L68" s="81"/>
      <c r="M68" s="56"/>
      <c r="N68" s="56"/>
    </row>
    <row r="69" spans="1:14">
      <c r="A69" s="32" t="s">
        <v>633</v>
      </c>
      <c r="B69" s="60">
        <f>SUM(B5:B68)</f>
        <v>24257427</v>
      </c>
      <c r="C69" s="60">
        <f>SUM(C5:C68)</f>
        <v>8025953</v>
      </c>
      <c r="D69" s="60">
        <f>SUM(D5:D68)</f>
        <v>32283380</v>
      </c>
      <c r="E69" s="83">
        <f>(D69/M69)</f>
        <v>0.67472123115790561</v>
      </c>
      <c r="F69" s="60">
        <f>SUM(F5:F68)</f>
        <v>3033978</v>
      </c>
      <c r="G69" s="60">
        <f>SUM(G5:G68)</f>
        <v>451541</v>
      </c>
      <c r="H69" s="60">
        <f>SUM(H5:H68)</f>
        <v>656405</v>
      </c>
      <c r="I69" s="60">
        <f>SUM(I5:I68)</f>
        <v>4141924</v>
      </c>
      <c r="J69" s="83">
        <f>(I69/M69)</f>
        <v>8.656603059043004E-2</v>
      </c>
      <c r="K69" s="60">
        <f>SUM(K5:K68)</f>
        <v>10752168</v>
      </c>
      <c r="L69" s="83">
        <f>(K69/M69)</f>
        <v>0.22471984131081182</v>
      </c>
      <c r="M69" s="60">
        <f>SUM(M5:M68)</f>
        <v>47846990</v>
      </c>
      <c r="N69" s="60">
        <f>SUM(N5:N68)</f>
        <v>624265</v>
      </c>
    </row>
  </sheetData>
  <mergeCells count="3">
    <mergeCell ref="B1:D1"/>
    <mergeCell ref="F1:H1"/>
    <mergeCell ref="K1:M1"/>
  </mergeCells>
  <pageMargins left="0.7" right="0.7" top="0.75" bottom="0.75" header="0.3" footer="0.3"/>
  <pageSetup scale="65" orientation="landscape" verticalDpi="0" r:id="rId1"/>
  <headerFooter>
    <oddHeader>&amp;C&amp;"-,Bold"Mississippi Public Library System Expenditures FY12</oddHeader>
  </headerFooter>
  <rowBreaks count="1" manualBreakCount="1">
    <brk id="43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S69"/>
  <sheetViews>
    <sheetView topLeftCell="E40" workbookViewId="0">
      <selection activeCell="Q2" sqref="Q1:S65536"/>
    </sheetView>
  </sheetViews>
  <sheetFormatPr defaultRowHeight="15"/>
  <cols>
    <col min="1" max="1" width="45.28515625" bestFit="1" customWidth="1"/>
    <col min="2" max="6" width="9.140625" style="11"/>
    <col min="11" max="12" width="9.140625" style="11"/>
    <col min="13" max="13" width="10.28515625" style="30" customWidth="1"/>
    <col min="14" max="15" width="9.140625" style="11"/>
    <col min="16" max="16" width="10" style="11" customWidth="1"/>
    <col min="17" max="17" width="10.140625" style="30" customWidth="1"/>
    <col min="18" max="18" width="10.7109375" customWidth="1"/>
  </cols>
  <sheetData>
    <row r="1" spans="1:19" s="24" customFormat="1" ht="11.25">
      <c r="A1" s="20"/>
      <c r="B1" s="101" t="s">
        <v>93</v>
      </c>
      <c r="C1" s="101"/>
      <c r="D1" s="101"/>
      <c r="E1" s="101"/>
      <c r="F1" s="101"/>
      <c r="G1" s="101"/>
      <c r="H1" s="101" t="s">
        <v>94</v>
      </c>
      <c r="I1" s="101"/>
      <c r="J1" s="101"/>
      <c r="K1" s="23" t="s">
        <v>95</v>
      </c>
      <c r="L1" s="23"/>
      <c r="M1" s="29"/>
      <c r="N1" s="23"/>
      <c r="O1" s="101" t="s">
        <v>96</v>
      </c>
      <c r="P1" s="101"/>
      <c r="Q1" s="101"/>
      <c r="R1" s="20"/>
    </row>
    <row r="2" spans="1:19" s="24" customFormat="1" ht="33.75">
      <c r="A2" s="21" t="s">
        <v>51</v>
      </c>
      <c r="B2" s="84" t="s">
        <v>88</v>
      </c>
      <c r="C2" s="84" t="s">
        <v>97</v>
      </c>
      <c r="D2" s="27" t="s">
        <v>98</v>
      </c>
      <c r="E2" s="27" t="s">
        <v>99</v>
      </c>
      <c r="F2" s="27" t="s">
        <v>100</v>
      </c>
      <c r="G2" s="26" t="s">
        <v>101</v>
      </c>
      <c r="H2" s="26" t="s">
        <v>102</v>
      </c>
      <c r="I2" s="26" t="s">
        <v>103</v>
      </c>
      <c r="J2" s="26" t="s">
        <v>104</v>
      </c>
      <c r="K2" s="27" t="s">
        <v>88</v>
      </c>
      <c r="L2" s="27" t="s">
        <v>105</v>
      </c>
      <c r="M2" s="28" t="s">
        <v>106</v>
      </c>
      <c r="N2" s="27" t="s">
        <v>107</v>
      </c>
      <c r="O2" s="27" t="s">
        <v>59</v>
      </c>
      <c r="P2" s="27" t="s">
        <v>108</v>
      </c>
      <c r="Q2" s="28" t="s">
        <v>109</v>
      </c>
      <c r="R2" s="13" t="s">
        <v>110</v>
      </c>
    </row>
    <row r="3" spans="1:19">
      <c r="A3" s="56"/>
      <c r="B3" s="57"/>
      <c r="C3" s="57"/>
      <c r="D3" s="57"/>
      <c r="E3" s="57"/>
      <c r="F3" s="57"/>
      <c r="G3" s="56"/>
      <c r="H3" s="56"/>
      <c r="I3" s="56"/>
      <c r="J3" s="56"/>
      <c r="K3" s="57"/>
      <c r="L3" s="57"/>
      <c r="M3" s="86"/>
      <c r="N3" s="57"/>
      <c r="O3" s="57"/>
      <c r="P3" s="57"/>
      <c r="Q3" s="86"/>
      <c r="S3" s="30"/>
    </row>
    <row r="4" spans="1:19">
      <c r="A4" s="6" t="s">
        <v>63</v>
      </c>
      <c r="S4" s="30"/>
    </row>
    <row r="5" spans="1:19">
      <c r="A5" s="15" t="s">
        <v>0</v>
      </c>
      <c r="B5" s="11">
        <v>15799</v>
      </c>
      <c r="C5" s="11">
        <v>0</v>
      </c>
      <c r="D5" s="11">
        <v>184</v>
      </c>
      <c r="E5" s="11">
        <v>0</v>
      </c>
      <c r="F5" s="11">
        <v>397</v>
      </c>
      <c r="G5" s="1">
        <v>0</v>
      </c>
      <c r="H5" s="1">
        <v>0</v>
      </c>
      <c r="I5" s="1">
        <v>50</v>
      </c>
      <c r="J5" s="1">
        <v>50</v>
      </c>
      <c r="K5" s="11">
        <v>30</v>
      </c>
      <c r="L5" s="11">
        <f t="shared" ref="L5:L14" si="0">SUM(B5+C5+D5+E5+F5+G5+J5+K5)</f>
        <v>16460</v>
      </c>
      <c r="M5" s="30">
        <f t="shared" ref="M5:M14" si="1">(L5/R5)</f>
        <v>1.8854524627720504</v>
      </c>
      <c r="N5" s="11">
        <v>614</v>
      </c>
      <c r="O5" s="11">
        <v>11376</v>
      </c>
      <c r="P5" s="11">
        <v>1917</v>
      </c>
      <c r="Q5" s="30">
        <f t="shared" ref="Q5:Q14" si="2">(O5/R5)</f>
        <v>1.3030927835051547</v>
      </c>
      <c r="R5" s="11">
        <v>8730</v>
      </c>
    </row>
    <row r="6" spans="1:19">
      <c r="A6" s="15" t="s">
        <v>4</v>
      </c>
      <c r="B6" s="11">
        <v>24378</v>
      </c>
      <c r="C6" s="11">
        <v>0</v>
      </c>
      <c r="D6" s="11">
        <v>968</v>
      </c>
      <c r="E6" s="11">
        <v>0</v>
      </c>
      <c r="F6" s="11">
        <v>639</v>
      </c>
      <c r="G6" s="1">
        <v>0</v>
      </c>
      <c r="H6" s="1">
        <v>0</v>
      </c>
      <c r="I6" s="1">
        <v>49</v>
      </c>
      <c r="J6" s="1">
        <v>49</v>
      </c>
      <c r="K6" s="11">
        <v>37</v>
      </c>
      <c r="L6" s="11">
        <f t="shared" si="0"/>
        <v>26071</v>
      </c>
      <c r="M6" s="30">
        <f t="shared" si="1"/>
        <v>2.5012952125107932</v>
      </c>
      <c r="N6" s="11">
        <v>8</v>
      </c>
      <c r="O6" s="11">
        <v>40357</v>
      </c>
      <c r="P6" s="11">
        <v>4407</v>
      </c>
      <c r="Q6" s="30">
        <f t="shared" si="2"/>
        <v>3.8719178739326487</v>
      </c>
      <c r="R6" s="11">
        <v>10423</v>
      </c>
    </row>
    <row r="7" spans="1:19">
      <c r="A7" s="15" t="s">
        <v>8</v>
      </c>
      <c r="B7" s="11">
        <v>38524</v>
      </c>
      <c r="C7" s="11">
        <v>0</v>
      </c>
      <c r="D7" s="11">
        <v>215</v>
      </c>
      <c r="E7" s="11">
        <v>0</v>
      </c>
      <c r="F7" s="11">
        <v>581</v>
      </c>
      <c r="G7" s="1">
        <v>0</v>
      </c>
      <c r="H7" s="1">
        <v>1</v>
      </c>
      <c r="I7" s="1">
        <v>49</v>
      </c>
      <c r="J7" s="1">
        <v>50</v>
      </c>
      <c r="K7" s="11">
        <v>25</v>
      </c>
      <c r="L7" s="11">
        <f t="shared" si="0"/>
        <v>39395</v>
      </c>
      <c r="M7" s="30">
        <f t="shared" si="1"/>
        <v>2.009231396950069</v>
      </c>
      <c r="N7" s="11">
        <v>1804</v>
      </c>
      <c r="O7" s="11">
        <v>26146</v>
      </c>
      <c r="P7" s="11">
        <v>2710</v>
      </c>
      <c r="Q7" s="30">
        <f t="shared" si="2"/>
        <v>1.3335033406436476</v>
      </c>
      <c r="R7" s="11">
        <v>19607</v>
      </c>
    </row>
    <row r="8" spans="1:19">
      <c r="A8" s="15" t="s">
        <v>15</v>
      </c>
      <c r="B8" s="11">
        <v>23339</v>
      </c>
      <c r="C8" s="11">
        <v>0</v>
      </c>
      <c r="D8" s="11">
        <v>42</v>
      </c>
      <c r="E8" s="11">
        <v>0</v>
      </c>
      <c r="F8" s="11">
        <v>249</v>
      </c>
      <c r="G8" s="1">
        <v>0</v>
      </c>
      <c r="H8" s="1">
        <v>0</v>
      </c>
      <c r="I8" s="1">
        <v>49</v>
      </c>
      <c r="J8" s="1">
        <v>49</v>
      </c>
      <c r="K8" s="11">
        <v>49</v>
      </c>
      <c r="L8" s="11">
        <f t="shared" si="0"/>
        <v>23728</v>
      </c>
      <c r="M8" s="30">
        <f t="shared" si="1"/>
        <v>2.5380254572681569</v>
      </c>
      <c r="N8" s="11">
        <v>8</v>
      </c>
      <c r="O8" s="11">
        <v>21205</v>
      </c>
      <c r="P8" s="11">
        <v>2455</v>
      </c>
      <c r="Q8" s="30">
        <f t="shared" si="2"/>
        <v>2.2681570221414056</v>
      </c>
      <c r="R8" s="11">
        <v>9349</v>
      </c>
    </row>
    <row r="9" spans="1:19">
      <c r="A9" s="15" t="s">
        <v>17</v>
      </c>
      <c r="B9" s="11">
        <v>21712</v>
      </c>
      <c r="C9" s="11">
        <v>0</v>
      </c>
      <c r="D9" s="11">
        <v>550</v>
      </c>
      <c r="E9" s="11">
        <v>0</v>
      </c>
      <c r="F9" s="11">
        <v>911</v>
      </c>
      <c r="G9" s="1">
        <v>0</v>
      </c>
      <c r="H9" s="1">
        <v>0</v>
      </c>
      <c r="I9" s="1">
        <v>49</v>
      </c>
      <c r="J9" s="1">
        <v>49</v>
      </c>
      <c r="K9" s="11">
        <v>32</v>
      </c>
      <c r="L9" s="11">
        <f t="shared" si="0"/>
        <v>23254</v>
      </c>
      <c r="M9" s="30">
        <f t="shared" si="1"/>
        <v>2.5306344542387635</v>
      </c>
      <c r="N9" s="11">
        <v>498</v>
      </c>
      <c r="O9" s="11">
        <v>15747</v>
      </c>
      <c r="P9" s="11">
        <v>2247</v>
      </c>
      <c r="Q9" s="30">
        <f t="shared" si="2"/>
        <v>1.7136793992817498</v>
      </c>
      <c r="R9" s="11">
        <v>9189</v>
      </c>
    </row>
    <row r="10" spans="1:19">
      <c r="A10" s="15" t="s">
        <v>27</v>
      </c>
      <c r="B10" s="11">
        <v>12000</v>
      </c>
      <c r="C10" s="11">
        <v>45</v>
      </c>
      <c r="D10" s="11">
        <v>345</v>
      </c>
      <c r="E10" s="11">
        <v>0</v>
      </c>
      <c r="F10" s="11">
        <v>0</v>
      </c>
      <c r="G10" s="1">
        <v>0</v>
      </c>
      <c r="H10" s="1">
        <v>0</v>
      </c>
      <c r="I10" s="1">
        <v>49</v>
      </c>
      <c r="J10" s="1">
        <v>49</v>
      </c>
      <c r="K10" s="11">
        <v>23</v>
      </c>
      <c r="L10" s="11">
        <f t="shared" si="0"/>
        <v>12462</v>
      </c>
      <c r="M10" s="30">
        <f t="shared" si="1"/>
        <v>1.5981020774557579</v>
      </c>
      <c r="N10" s="11">
        <v>2600</v>
      </c>
      <c r="O10" s="11">
        <v>11012</v>
      </c>
      <c r="P10" s="11">
        <v>907</v>
      </c>
      <c r="Q10" s="30">
        <f t="shared" si="2"/>
        <v>1.4121569633239293</v>
      </c>
      <c r="R10" s="11">
        <v>7798</v>
      </c>
    </row>
    <row r="11" spans="1:19">
      <c r="A11" s="15" t="s">
        <v>34</v>
      </c>
      <c r="B11" s="11">
        <v>22000</v>
      </c>
      <c r="C11" s="11">
        <v>0</v>
      </c>
      <c r="D11" s="11">
        <v>250</v>
      </c>
      <c r="E11" s="11">
        <v>0</v>
      </c>
      <c r="F11" s="11">
        <v>300</v>
      </c>
      <c r="G11" s="1">
        <v>0</v>
      </c>
      <c r="H11" s="1">
        <v>0</v>
      </c>
      <c r="I11" s="1">
        <v>49</v>
      </c>
      <c r="J11" s="1">
        <v>49</v>
      </c>
      <c r="K11" s="11">
        <v>2</v>
      </c>
      <c r="L11" s="11">
        <f t="shared" si="0"/>
        <v>22601</v>
      </c>
      <c r="M11" s="30">
        <f t="shared" si="1"/>
        <v>2.014708504189695</v>
      </c>
      <c r="N11" s="11">
        <v>0</v>
      </c>
      <c r="O11" s="11">
        <v>12000</v>
      </c>
      <c r="P11" s="11">
        <v>7500</v>
      </c>
      <c r="Q11" s="30">
        <f t="shared" si="2"/>
        <v>1.0697093956141914</v>
      </c>
      <c r="R11" s="11">
        <v>11218</v>
      </c>
    </row>
    <row r="12" spans="1:19">
      <c r="A12" s="15" t="s">
        <v>38</v>
      </c>
      <c r="B12" s="11">
        <v>24665</v>
      </c>
      <c r="C12" s="11">
        <v>35</v>
      </c>
      <c r="D12" s="11">
        <v>198</v>
      </c>
      <c r="E12" s="11">
        <v>0</v>
      </c>
      <c r="F12" s="11">
        <v>602</v>
      </c>
      <c r="G12" s="1">
        <v>0</v>
      </c>
      <c r="H12" s="1">
        <v>0</v>
      </c>
      <c r="I12" s="1">
        <v>49</v>
      </c>
      <c r="J12" s="1">
        <v>49</v>
      </c>
      <c r="K12" s="11">
        <v>39</v>
      </c>
      <c r="L12" s="11">
        <f t="shared" si="0"/>
        <v>25588</v>
      </c>
      <c r="M12" s="30">
        <f t="shared" si="1"/>
        <v>4.1371059013742926</v>
      </c>
      <c r="N12" s="11">
        <v>1186</v>
      </c>
      <c r="O12" s="11">
        <v>37965</v>
      </c>
      <c r="P12" s="11">
        <v>4988</v>
      </c>
      <c r="Q12" s="30">
        <f t="shared" si="2"/>
        <v>6.1382376717865803</v>
      </c>
      <c r="R12" s="11">
        <v>6185</v>
      </c>
    </row>
    <row r="13" spans="1:19">
      <c r="A13" s="15" t="s">
        <v>42</v>
      </c>
      <c r="B13" s="11">
        <v>42324</v>
      </c>
      <c r="C13" s="11">
        <v>0</v>
      </c>
      <c r="D13" s="11">
        <v>148</v>
      </c>
      <c r="E13" s="11">
        <v>0</v>
      </c>
      <c r="F13" s="11">
        <v>414</v>
      </c>
      <c r="G13" s="1">
        <v>0</v>
      </c>
      <c r="H13" s="1">
        <v>0</v>
      </c>
      <c r="I13" s="1">
        <v>50</v>
      </c>
      <c r="J13" s="1">
        <v>50</v>
      </c>
      <c r="K13" s="11">
        <v>8</v>
      </c>
      <c r="L13" s="11">
        <f t="shared" si="0"/>
        <v>42944</v>
      </c>
      <c r="M13" s="30">
        <f t="shared" si="1"/>
        <v>2.8419032492885976</v>
      </c>
      <c r="N13" s="11">
        <v>456</v>
      </c>
      <c r="O13" s="11">
        <v>14475</v>
      </c>
      <c r="P13" s="11">
        <v>3907</v>
      </c>
      <c r="Q13" s="30">
        <f t="shared" si="2"/>
        <v>0.95791145523128851</v>
      </c>
      <c r="R13" s="11">
        <v>15111</v>
      </c>
    </row>
    <row r="14" spans="1:19">
      <c r="A14" s="15" t="s">
        <v>49</v>
      </c>
      <c r="B14" s="11">
        <v>16753</v>
      </c>
      <c r="C14" s="11">
        <v>0</v>
      </c>
      <c r="D14" s="11">
        <v>541</v>
      </c>
      <c r="E14" s="11">
        <v>0</v>
      </c>
      <c r="F14" s="11">
        <v>1294</v>
      </c>
      <c r="G14" s="1">
        <v>0</v>
      </c>
      <c r="H14" s="1">
        <v>0</v>
      </c>
      <c r="I14" s="1">
        <v>49</v>
      </c>
      <c r="J14" s="1">
        <v>49</v>
      </c>
      <c r="K14" s="11">
        <v>66</v>
      </c>
      <c r="L14" s="11">
        <f t="shared" si="0"/>
        <v>18703</v>
      </c>
      <c r="M14" s="30">
        <f t="shared" si="1"/>
        <v>1.5081848238045319</v>
      </c>
      <c r="N14" s="11">
        <v>1474</v>
      </c>
      <c r="O14" s="11">
        <v>13252</v>
      </c>
      <c r="P14" s="11">
        <v>2572</v>
      </c>
      <c r="Q14" s="30">
        <f t="shared" si="2"/>
        <v>1.0686234981049916</v>
      </c>
      <c r="R14" s="11">
        <v>12401</v>
      </c>
    </row>
    <row r="15" spans="1:19">
      <c r="A15" s="56"/>
      <c r="B15" s="57"/>
      <c r="C15" s="57"/>
      <c r="D15" s="57"/>
      <c r="E15" s="57"/>
      <c r="F15" s="57"/>
      <c r="G15" s="56"/>
      <c r="H15" s="56"/>
      <c r="I15" s="56"/>
      <c r="J15" s="56"/>
      <c r="K15" s="57"/>
      <c r="L15" s="57"/>
      <c r="M15" s="86"/>
      <c r="N15" s="57"/>
      <c r="O15" s="57"/>
      <c r="P15" s="57"/>
      <c r="Q15" s="86"/>
    </row>
    <row r="16" spans="1:19">
      <c r="A16" s="6" t="s">
        <v>626</v>
      </c>
    </row>
    <row r="17" spans="1:18">
      <c r="A17" s="15" t="s">
        <v>2</v>
      </c>
      <c r="B17" s="11">
        <v>57231</v>
      </c>
      <c r="C17" s="11">
        <v>0</v>
      </c>
      <c r="D17" s="11">
        <v>472</v>
      </c>
      <c r="E17" s="11">
        <v>0</v>
      </c>
      <c r="F17" s="11">
        <v>142</v>
      </c>
      <c r="G17" s="1">
        <v>0</v>
      </c>
      <c r="H17" s="1">
        <v>1</v>
      </c>
      <c r="I17" s="1">
        <v>49</v>
      </c>
      <c r="J17" s="1">
        <v>50</v>
      </c>
      <c r="K17" s="11">
        <v>98</v>
      </c>
      <c r="L17" s="11">
        <f t="shared" ref="L17:L30" si="3">SUM(B17+C17+D17+E17+F17+G17+J17+K17)</f>
        <v>57993</v>
      </c>
      <c r="M17" s="30">
        <f t="shared" ref="M17:M30" si="4">(L17/R17)</f>
        <v>1.7105061349693251</v>
      </c>
      <c r="N17" s="11">
        <v>2461</v>
      </c>
      <c r="O17" s="11">
        <v>39493</v>
      </c>
      <c r="P17" s="11">
        <v>13130</v>
      </c>
      <c r="Q17" s="30">
        <f t="shared" ref="Q17:Q30" si="5">(O17/R17)</f>
        <v>1.1648478055686644</v>
      </c>
      <c r="R17" s="11">
        <v>33904</v>
      </c>
    </row>
    <row r="18" spans="1:18">
      <c r="A18" s="15" t="s">
        <v>3</v>
      </c>
      <c r="B18" s="11">
        <v>84191</v>
      </c>
      <c r="C18" s="11">
        <v>134</v>
      </c>
      <c r="D18" s="11">
        <v>2396</v>
      </c>
      <c r="E18" s="11">
        <v>0</v>
      </c>
      <c r="F18" s="11">
        <v>5229</v>
      </c>
      <c r="G18" s="1">
        <v>0</v>
      </c>
      <c r="H18" s="1">
        <v>2</v>
      </c>
      <c r="I18" s="1">
        <v>49</v>
      </c>
      <c r="J18" s="1">
        <v>51</v>
      </c>
      <c r="K18" s="11">
        <v>107</v>
      </c>
      <c r="L18" s="11">
        <f t="shared" si="3"/>
        <v>92108</v>
      </c>
      <c r="M18" s="30">
        <f t="shared" si="4"/>
        <v>3.5827142245906103</v>
      </c>
      <c r="N18" s="11">
        <v>2353</v>
      </c>
      <c r="O18" s="11">
        <v>59577</v>
      </c>
      <c r="P18" s="11">
        <v>14296</v>
      </c>
      <c r="Q18" s="30">
        <f t="shared" si="5"/>
        <v>2.3173596794896727</v>
      </c>
      <c r="R18" s="11">
        <v>25709</v>
      </c>
    </row>
    <row r="19" spans="1:18">
      <c r="A19" s="15" t="s">
        <v>7</v>
      </c>
      <c r="B19" s="11">
        <v>73663</v>
      </c>
      <c r="C19" s="11">
        <v>0</v>
      </c>
      <c r="D19" s="11">
        <v>1890</v>
      </c>
      <c r="E19" s="11">
        <v>0</v>
      </c>
      <c r="F19" s="11">
        <v>3507</v>
      </c>
      <c r="G19" s="1">
        <v>0</v>
      </c>
      <c r="H19" s="1">
        <v>4</v>
      </c>
      <c r="I19" s="1">
        <v>49</v>
      </c>
      <c r="J19" s="1">
        <v>53</v>
      </c>
      <c r="K19" s="11">
        <v>132</v>
      </c>
      <c r="L19" s="11">
        <f t="shared" si="3"/>
        <v>79245</v>
      </c>
      <c r="M19" s="30">
        <f t="shared" si="4"/>
        <v>2.1655781160331209</v>
      </c>
      <c r="N19" s="11">
        <v>13486</v>
      </c>
      <c r="O19" s="11">
        <v>69530</v>
      </c>
      <c r="P19" s="11">
        <v>16875</v>
      </c>
      <c r="Q19" s="30">
        <f t="shared" si="5"/>
        <v>1.9000901811821933</v>
      </c>
      <c r="R19" s="11">
        <v>36593</v>
      </c>
    </row>
    <row r="20" spans="1:18">
      <c r="A20" s="15" t="s">
        <v>10</v>
      </c>
      <c r="B20" s="11">
        <v>56746</v>
      </c>
      <c r="C20" s="11">
        <v>0</v>
      </c>
      <c r="D20" s="11">
        <v>1028</v>
      </c>
      <c r="E20" s="11">
        <v>0</v>
      </c>
      <c r="F20" s="11">
        <v>3528</v>
      </c>
      <c r="G20" s="1">
        <v>0</v>
      </c>
      <c r="H20" s="1">
        <v>0</v>
      </c>
      <c r="I20" s="1">
        <v>49</v>
      </c>
      <c r="J20" s="1">
        <v>49</v>
      </c>
      <c r="K20" s="11">
        <v>104</v>
      </c>
      <c r="L20" s="11">
        <f t="shared" si="3"/>
        <v>61455</v>
      </c>
      <c r="M20" s="30">
        <f t="shared" si="4"/>
        <v>1.857825206324254</v>
      </c>
      <c r="N20" s="11">
        <v>1337</v>
      </c>
      <c r="O20" s="11">
        <v>47857</v>
      </c>
      <c r="P20" s="11">
        <v>10528</v>
      </c>
      <c r="Q20" s="30">
        <f t="shared" si="5"/>
        <v>1.4467486925239579</v>
      </c>
      <c r="R20" s="11">
        <v>33079</v>
      </c>
    </row>
    <row r="21" spans="1:18">
      <c r="A21" s="15" t="s">
        <v>11</v>
      </c>
      <c r="B21" s="11">
        <v>44483</v>
      </c>
      <c r="C21" s="11">
        <v>0</v>
      </c>
      <c r="D21" s="11">
        <v>346</v>
      </c>
      <c r="E21" s="11">
        <v>0</v>
      </c>
      <c r="F21" s="11">
        <v>1568</v>
      </c>
      <c r="G21" s="1">
        <v>0</v>
      </c>
      <c r="H21" s="1">
        <v>2</v>
      </c>
      <c r="I21" s="1">
        <v>49</v>
      </c>
      <c r="J21" s="1">
        <v>51</v>
      </c>
      <c r="K21" s="11">
        <v>53</v>
      </c>
      <c r="L21" s="11">
        <f t="shared" si="3"/>
        <v>46501</v>
      </c>
      <c r="M21" s="30">
        <f t="shared" si="4"/>
        <v>2.1446822248870032</v>
      </c>
      <c r="N21" s="11">
        <v>1369</v>
      </c>
      <c r="O21" s="11">
        <v>47809</v>
      </c>
      <c r="P21" s="11">
        <v>13784</v>
      </c>
      <c r="Q21" s="30">
        <f t="shared" si="5"/>
        <v>2.205008763029241</v>
      </c>
      <c r="R21" s="11">
        <v>21682</v>
      </c>
    </row>
    <row r="22" spans="1:18">
      <c r="A22" s="15" t="s">
        <v>13</v>
      </c>
      <c r="B22" s="11">
        <v>76780</v>
      </c>
      <c r="C22" s="11">
        <v>0</v>
      </c>
      <c r="D22" s="11">
        <v>905</v>
      </c>
      <c r="E22" s="11">
        <v>0</v>
      </c>
      <c r="F22" s="11">
        <v>14</v>
      </c>
      <c r="G22" s="1">
        <v>0</v>
      </c>
      <c r="H22" s="1">
        <v>0</v>
      </c>
      <c r="I22" s="1">
        <v>49</v>
      </c>
      <c r="J22" s="1">
        <v>49</v>
      </c>
      <c r="K22" s="11">
        <v>100</v>
      </c>
      <c r="L22" s="11">
        <f t="shared" si="3"/>
        <v>77848</v>
      </c>
      <c r="M22" s="30">
        <f t="shared" si="4"/>
        <v>2.5154452630218431</v>
      </c>
      <c r="N22" s="11">
        <v>4667</v>
      </c>
      <c r="O22" s="11">
        <v>45009</v>
      </c>
      <c r="P22" s="11">
        <v>11645</v>
      </c>
      <c r="Q22" s="30">
        <f t="shared" si="5"/>
        <v>1.4543427685149282</v>
      </c>
      <c r="R22" s="11">
        <v>30948</v>
      </c>
    </row>
    <row r="23" spans="1:18">
      <c r="A23" s="15" t="s">
        <v>20</v>
      </c>
      <c r="B23" s="11">
        <v>51360</v>
      </c>
      <c r="C23" s="11">
        <v>0</v>
      </c>
      <c r="D23" s="11">
        <v>752</v>
      </c>
      <c r="E23" s="11">
        <v>0</v>
      </c>
      <c r="F23" s="11">
        <v>706</v>
      </c>
      <c r="G23" s="1">
        <v>0</v>
      </c>
      <c r="H23" s="1">
        <v>0</v>
      </c>
      <c r="I23" s="1">
        <v>49</v>
      </c>
      <c r="J23" s="1">
        <v>49</v>
      </c>
      <c r="K23" s="11">
        <v>3</v>
      </c>
      <c r="L23" s="11">
        <f t="shared" si="3"/>
        <v>52870</v>
      </c>
      <c r="M23" s="30">
        <f t="shared" si="4"/>
        <v>1.6554984969939879</v>
      </c>
      <c r="N23" s="11">
        <v>84</v>
      </c>
      <c r="O23" s="11">
        <v>32497</v>
      </c>
      <c r="P23" s="11">
        <v>7732</v>
      </c>
      <c r="Q23" s="30">
        <f t="shared" si="5"/>
        <v>1.017566382765531</v>
      </c>
      <c r="R23" s="11">
        <v>31936</v>
      </c>
    </row>
    <row r="24" spans="1:18">
      <c r="A24" s="15" t="s">
        <v>28</v>
      </c>
      <c r="B24" s="11">
        <v>24483</v>
      </c>
      <c r="C24" s="11">
        <v>0</v>
      </c>
      <c r="D24" s="11">
        <v>705</v>
      </c>
      <c r="E24" s="11">
        <v>0</v>
      </c>
      <c r="F24" s="11">
        <v>211</v>
      </c>
      <c r="G24" s="1">
        <v>0</v>
      </c>
      <c r="H24" s="1">
        <v>0</v>
      </c>
      <c r="I24" s="1">
        <v>49</v>
      </c>
      <c r="J24" s="1">
        <v>49</v>
      </c>
      <c r="K24" s="11">
        <v>70</v>
      </c>
      <c r="L24" s="11">
        <f t="shared" si="3"/>
        <v>25518</v>
      </c>
      <c r="M24" s="30">
        <f t="shared" si="4"/>
        <v>0.6969845952146837</v>
      </c>
      <c r="N24" s="11">
        <v>9806</v>
      </c>
      <c r="O24" s="11">
        <v>22001</v>
      </c>
      <c r="P24" s="11">
        <v>5115</v>
      </c>
      <c r="Q24" s="30">
        <f t="shared" si="5"/>
        <v>0.60092319458101173</v>
      </c>
      <c r="R24" s="11">
        <v>36612</v>
      </c>
    </row>
    <row r="25" spans="1:18">
      <c r="A25" s="15" t="s">
        <v>32</v>
      </c>
      <c r="B25" s="11">
        <v>33879</v>
      </c>
      <c r="C25" s="11">
        <v>0</v>
      </c>
      <c r="D25" s="11">
        <v>0</v>
      </c>
      <c r="E25" s="11">
        <v>0</v>
      </c>
      <c r="F25" s="11">
        <v>0</v>
      </c>
      <c r="G25" s="1">
        <v>0</v>
      </c>
      <c r="H25" s="1">
        <v>1</v>
      </c>
      <c r="I25" s="1">
        <v>49</v>
      </c>
      <c r="J25" s="1">
        <v>50</v>
      </c>
      <c r="K25" s="11">
        <v>16</v>
      </c>
      <c r="L25" s="11">
        <f t="shared" si="3"/>
        <v>33945</v>
      </c>
      <c r="M25" s="30">
        <f t="shared" si="4"/>
        <v>1.1396676179284875</v>
      </c>
      <c r="N25" s="11">
        <v>106</v>
      </c>
      <c r="O25" s="11">
        <v>30297</v>
      </c>
      <c r="P25" s="11">
        <v>7395</v>
      </c>
      <c r="Q25" s="30">
        <f t="shared" si="5"/>
        <v>1.0171898606681216</v>
      </c>
      <c r="R25" s="11">
        <v>29785</v>
      </c>
    </row>
    <row r="26" spans="1:18">
      <c r="A26" s="15" t="s">
        <v>39</v>
      </c>
      <c r="B26" s="11">
        <v>57499</v>
      </c>
      <c r="C26" s="11">
        <v>0</v>
      </c>
      <c r="D26" s="11">
        <v>1159</v>
      </c>
      <c r="E26" s="11">
        <v>0</v>
      </c>
      <c r="F26" s="11">
        <v>4759</v>
      </c>
      <c r="G26" s="1">
        <v>0</v>
      </c>
      <c r="H26" s="1">
        <v>1</v>
      </c>
      <c r="I26" s="1">
        <v>49</v>
      </c>
      <c r="J26" s="1">
        <v>50</v>
      </c>
      <c r="K26" s="11">
        <v>140</v>
      </c>
      <c r="L26" s="11">
        <f t="shared" si="3"/>
        <v>63607</v>
      </c>
      <c r="M26" s="30">
        <f t="shared" si="4"/>
        <v>1.6532463481831887</v>
      </c>
      <c r="N26" s="11">
        <v>1720</v>
      </c>
      <c r="O26" s="11">
        <v>85372</v>
      </c>
      <c r="P26" s="11">
        <v>14475</v>
      </c>
      <c r="Q26" s="30">
        <f t="shared" si="5"/>
        <v>2.2189530592088165</v>
      </c>
      <c r="R26" s="11">
        <v>38474</v>
      </c>
    </row>
    <row r="27" spans="1:18">
      <c r="A27" s="15" t="s">
        <v>41</v>
      </c>
      <c r="B27" s="11">
        <v>63631</v>
      </c>
      <c r="C27" s="11">
        <v>0</v>
      </c>
      <c r="D27" s="11">
        <v>678</v>
      </c>
      <c r="E27" s="11">
        <v>0</v>
      </c>
      <c r="F27" s="11">
        <v>2484</v>
      </c>
      <c r="G27" s="1">
        <v>0</v>
      </c>
      <c r="H27" s="1">
        <v>2</v>
      </c>
      <c r="I27" s="1">
        <v>49</v>
      </c>
      <c r="J27" s="1">
        <v>51</v>
      </c>
      <c r="K27" s="11">
        <v>55</v>
      </c>
      <c r="L27" s="11">
        <f t="shared" si="3"/>
        <v>66899</v>
      </c>
      <c r="M27" s="30">
        <f t="shared" si="4"/>
        <v>2.3530301431536</v>
      </c>
      <c r="N27" s="11">
        <v>2555</v>
      </c>
      <c r="O27" s="11">
        <v>81561</v>
      </c>
      <c r="P27" s="11">
        <v>13891</v>
      </c>
      <c r="Q27" s="30">
        <f t="shared" si="5"/>
        <v>2.8687348316977945</v>
      </c>
      <c r="R27" s="11">
        <v>28431</v>
      </c>
    </row>
    <row r="28" spans="1:18">
      <c r="A28" s="15" t="s">
        <v>45</v>
      </c>
      <c r="B28" s="11">
        <v>77702</v>
      </c>
      <c r="C28" s="11">
        <v>132</v>
      </c>
      <c r="D28" s="11">
        <v>1407</v>
      </c>
      <c r="E28" s="11">
        <v>0</v>
      </c>
      <c r="F28" s="11">
        <v>2430</v>
      </c>
      <c r="G28" s="1">
        <v>0</v>
      </c>
      <c r="H28" s="1">
        <v>2</v>
      </c>
      <c r="I28" s="1">
        <v>49</v>
      </c>
      <c r="J28" s="1">
        <v>51</v>
      </c>
      <c r="K28" s="11">
        <v>23</v>
      </c>
      <c r="L28" s="11">
        <f t="shared" si="3"/>
        <v>81745</v>
      </c>
      <c r="M28" s="30">
        <f t="shared" si="4"/>
        <v>2.9818705770774057</v>
      </c>
      <c r="N28" s="11">
        <v>237</v>
      </c>
      <c r="O28" s="11">
        <v>78661</v>
      </c>
      <c r="P28" s="11">
        <v>19965</v>
      </c>
      <c r="Q28" s="30">
        <f t="shared" si="5"/>
        <v>2.8693733129058145</v>
      </c>
      <c r="R28" s="11">
        <v>27414</v>
      </c>
    </row>
    <row r="29" spans="1:18">
      <c r="A29" s="15" t="s">
        <v>48</v>
      </c>
      <c r="B29" s="11">
        <v>42808</v>
      </c>
      <c r="C29" s="11">
        <v>520</v>
      </c>
      <c r="D29" s="11">
        <v>1821</v>
      </c>
      <c r="E29" s="11">
        <v>0</v>
      </c>
      <c r="F29" s="11">
        <v>9459</v>
      </c>
      <c r="G29" s="1">
        <v>0</v>
      </c>
      <c r="H29" s="1">
        <v>1</v>
      </c>
      <c r="I29" s="1">
        <v>49</v>
      </c>
      <c r="J29" s="1">
        <v>50</v>
      </c>
      <c r="K29" s="11">
        <v>100</v>
      </c>
      <c r="L29" s="11">
        <f t="shared" si="3"/>
        <v>54758</v>
      </c>
      <c r="M29" s="30">
        <f t="shared" si="4"/>
        <v>2.6503073423358017</v>
      </c>
      <c r="N29" s="11">
        <v>1200</v>
      </c>
      <c r="O29" s="11">
        <v>72166</v>
      </c>
      <c r="P29" s="11">
        <v>18359</v>
      </c>
      <c r="Q29" s="30">
        <f t="shared" si="5"/>
        <v>3.4928609457431876</v>
      </c>
      <c r="R29" s="11">
        <v>20661</v>
      </c>
    </row>
    <row r="30" spans="1:18">
      <c r="A30" s="15" t="s">
        <v>50</v>
      </c>
      <c r="B30" s="11">
        <v>33783</v>
      </c>
      <c r="C30" s="11">
        <v>0</v>
      </c>
      <c r="D30" s="11">
        <v>919</v>
      </c>
      <c r="E30" s="11">
        <v>0</v>
      </c>
      <c r="F30" s="11">
        <v>1694</v>
      </c>
      <c r="G30" s="1">
        <v>0</v>
      </c>
      <c r="H30" s="1">
        <v>0</v>
      </c>
      <c r="I30" s="1">
        <v>49</v>
      </c>
      <c r="J30" s="1">
        <v>49</v>
      </c>
      <c r="K30" s="11">
        <v>33</v>
      </c>
      <c r="L30" s="11">
        <f t="shared" si="3"/>
        <v>36478</v>
      </c>
      <c r="M30" s="30">
        <f t="shared" si="4"/>
        <v>1.2937754921085298</v>
      </c>
      <c r="N30" s="11">
        <v>8035</v>
      </c>
      <c r="O30" s="11">
        <v>33557</v>
      </c>
      <c r="P30" s="11">
        <v>4146</v>
      </c>
      <c r="Q30" s="30">
        <f t="shared" si="5"/>
        <v>1.1901755630430928</v>
      </c>
      <c r="R30" s="11">
        <v>28195</v>
      </c>
    </row>
    <row r="31" spans="1:18">
      <c r="A31" s="56"/>
      <c r="B31" s="57"/>
      <c r="C31" s="57"/>
      <c r="D31" s="57"/>
      <c r="E31" s="57"/>
      <c r="F31" s="57"/>
      <c r="G31" s="56"/>
      <c r="H31" s="56"/>
      <c r="I31" s="56"/>
      <c r="J31" s="56"/>
      <c r="K31" s="57"/>
      <c r="L31" s="57"/>
      <c r="M31" s="86"/>
      <c r="N31" s="57"/>
      <c r="O31" s="57"/>
      <c r="P31" s="57"/>
      <c r="Q31" s="86"/>
    </row>
    <row r="32" spans="1:18">
      <c r="A32" s="6" t="s">
        <v>627</v>
      </c>
    </row>
    <row r="33" spans="1:18">
      <c r="A33" s="15" t="s">
        <v>6</v>
      </c>
      <c r="B33" s="11">
        <v>68759</v>
      </c>
      <c r="C33" s="11">
        <v>0</v>
      </c>
      <c r="D33" s="11">
        <v>1052</v>
      </c>
      <c r="E33" s="11">
        <v>0</v>
      </c>
      <c r="F33" s="11">
        <v>733</v>
      </c>
      <c r="G33" s="1">
        <v>0</v>
      </c>
      <c r="H33" s="1">
        <v>3</v>
      </c>
      <c r="I33" s="1">
        <v>49</v>
      </c>
      <c r="J33" s="1">
        <v>52</v>
      </c>
      <c r="K33" s="11">
        <v>89</v>
      </c>
      <c r="L33" s="11">
        <f t="shared" ref="L33:L42" si="6">SUM(B33+C33+D33+E33+F33+G33+J33+K33)</f>
        <v>70685</v>
      </c>
      <c r="M33" s="30">
        <f t="shared" ref="M33:M42" si="7">(L33/R33)</f>
        <v>1.1845986257750964</v>
      </c>
      <c r="N33" s="11">
        <v>3682</v>
      </c>
      <c r="O33" s="11">
        <v>84523</v>
      </c>
      <c r="P33" s="11">
        <v>15024</v>
      </c>
      <c r="Q33" s="30">
        <f t="shared" ref="Q33:Q42" si="8">(O33/R33)</f>
        <v>1.4165074576839283</v>
      </c>
      <c r="R33" s="11">
        <v>59670</v>
      </c>
    </row>
    <row r="34" spans="1:18">
      <c r="A34" s="15" t="s">
        <v>14</v>
      </c>
      <c r="B34" s="11">
        <v>88692</v>
      </c>
      <c r="C34" s="11">
        <v>313</v>
      </c>
      <c r="D34" s="11">
        <v>3678</v>
      </c>
      <c r="E34" s="11">
        <v>0</v>
      </c>
      <c r="F34" s="11">
        <v>8015</v>
      </c>
      <c r="G34" s="1">
        <v>0</v>
      </c>
      <c r="H34" s="1">
        <v>7</v>
      </c>
      <c r="I34" s="1">
        <v>49</v>
      </c>
      <c r="J34" s="1">
        <v>56</v>
      </c>
      <c r="K34" s="11">
        <v>203</v>
      </c>
      <c r="L34" s="11">
        <f t="shared" si="6"/>
        <v>100957</v>
      </c>
      <c r="M34" s="30">
        <f t="shared" si="7"/>
        <v>2.2308474201745665</v>
      </c>
      <c r="N34" s="11">
        <v>594</v>
      </c>
      <c r="O34" s="11">
        <v>217135</v>
      </c>
      <c r="P34" s="11">
        <v>44288</v>
      </c>
      <c r="Q34" s="30">
        <f t="shared" si="8"/>
        <v>4.7980333664788422</v>
      </c>
      <c r="R34" s="11">
        <v>45255</v>
      </c>
    </row>
    <row r="35" spans="1:18">
      <c r="A35" s="15" t="s">
        <v>21</v>
      </c>
      <c r="B35" s="11">
        <v>52181</v>
      </c>
      <c r="C35" s="11">
        <v>280</v>
      </c>
      <c r="D35" s="11">
        <v>2517</v>
      </c>
      <c r="E35" s="11">
        <v>3</v>
      </c>
      <c r="F35" s="11">
        <v>4025</v>
      </c>
      <c r="G35" s="1">
        <v>0</v>
      </c>
      <c r="H35" s="1">
        <v>4</v>
      </c>
      <c r="I35" s="1">
        <v>49</v>
      </c>
      <c r="J35" s="1">
        <v>53</v>
      </c>
      <c r="K35" s="11">
        <v>119</v>
      </c>
      <c r="L35" s="11">
        <f t="shared" si="6"/>
        <v>59178</v>
      </c>
      <c r="M35" s="30">
        <f t="shared" si="7"/>
        <v>1.0240888796594332</v>
      </c>
      <c r="N35" s="11">
        <v>10988</v>
      </c>
      <c r="O35" s="11">
        <v>178457</v>
      </c>
      <c r="P35" s="11">
        <v>65334</v>
      </c>
      <c r="Q35" s="30">
        <f t="shared" si="8"/>
        <v>3.0882393659363858</v>
      </c>
      <c r="R35" s="11">
        <v>57786</v>
      </c>
    </row>
    <row r="36" spans="1:18">
      <c r="A36" s="15" t="s">
        <v>24</v>
      </c>
      <c r="B36" s="11">
        <v>85796</v>
      </c>
      <c r="C36" s="11">
        <v>0</v>
      </c>
      <c r="D36" s="11">
        <v>3822</v>
      </c>
      <c r="E36" s="11">
        <v>0</v>
      </c>
      <c r="F36" s="11">
        <v>6189</v>
      </c>
      <c r="G36" s="1">
        <v>0</v>
      </c>
      <c r="H36" s="1">
        <v>13</v>
      </c>
      <c r="I36" s="1">
        <v>50</v>
      </c>
      <c r="J36" s="1">
        <v>63</v>
      </c>
      <c r="K36" s="11">
        <v>166</v>
      </c>
      <c r="L36" s="11">
        <f t="shared" si="6"/>
        <v>96036</v>
      </c>
      <c r="M36" s="30">
        <f t="shared" si="7"/>
        <v>1.7344723581787642</v>
      </c>
      <c r="N36" s="11">
        <v>4490</v>
      </c>
      <c r="O36" s="11">
        <v>177686</v>
      </c>
      <c r="P36" s="11">
        <v>46000</v>
      </c>
      <c r="Q36" s="30">
        <f t="shared" si="8"/>
        <v>3.2091242391952175</v>
      </c>
      <c r="R36" s="11">
        <v>55369</v>
      </c>
    </row>
    <row r="37" spans="1:18">
      <c r="A37" s="15" t="s">
        <v>31</v>
      </c>
      <c r="B37" s="11">
        <v>62596</v>
      </c>
      <c r="C37" s="11">
        <v>98</v>
      </c>
      <c r="D37" s="11">
        <v>958</v>
      </c>
      <c r="E37" s="11">
        <v>0</v>
      </c>
      <c r="F37" s="11">
        <v>1142</v>
      </c>
      <c r="G37" s="1">
        <v>0</v>
      </c>
      <c r="H37" s="1">
        <v>16</v>
      </c>
      <c r="I37" s="1">
        <v>49</v>
      </c>
      <c r="J37" s="1">
        <v>65</v>
      </c>
      <c r="K37" s="11">
        <v>82</v>
      </c>
      <c r="L37" s="11">
        <f t="shared" si="6"/>
        <v>64941</v>
      </c>
      <c r="M37" s="30">
        <f t="shared" si="7"/>
        <v>1.562809837801415</v>
      </c>
      <c r="N37" s="11">
        <v>6485</v>
      </c>
      <c r="O37" s="11">
        <v>53690</v>
      </c>
      <c r="P37" s="11">
        <v>16377</v>
      </c>
      <c r="Q37" s="30">
        <f t="shared" si="8"/>
        <v>1.2920537132406027</v>
      </c>
      <c r="R37" s="11">
        <v>41554</v>
      </c>
    </row>
    <row r="38" spans="1:18">
      <c r="A38" s="15" t="s">
        <v>35</v>
      </c>
      <c r="B38" s="11">
        <v>109074</v>
      </c>
      <c r="C38" s="11">
        <v>0</v>
      </c>
      <c r="D38" s="11">
        <v>1379</v>
      </c>
      <c r="E38" s="11">
        <v>0</v>
      </c>
      <c r="F38" s="11">
        <v>1356</v>
      </c>
      <c r="G38" s="1">
        <v>0</v>
      </c>
      <c r="H38" s="1">
        <v>1</v>
      </c>
      <c r="I38" s="1">
        <v>49</v>
      </c>
      <c r="J38" s="1">
        <v>50</v>
      </c>
      <c r="K38" s="11">
        <v>50</v>
      </c>
      <c r="L38" s="11">
        <f t="shared" si="6"/>
        <v>111909</v>
      </c>
      <c r="M38" s="30">
        <f t="shared" si="7"/>
        <v>2.0238538746722128</v>
      </c>
      <c r="N38" s="11">
        <v>3354</v>
      </c>
      <c r="O38" s="11">
        <v>121693</v>
      </c>
      <c r="P38" s="11">
        <v>31846</v>
      </c>
      <c r="Q38" s="30">
        <f t="shared" si="8"/>
        <v>2.2007957319830003</v>
      </c>
      <c r="R38" s="11">
        <v>55295</v>
      </c>
    </row>
    <row r="39" spans="1:18">
      <c r="A39" s="15" t="s">
        <v>37</v>
      </c>
      <c r="B39" s="11">
        <v>100194</v>
      </c>
      <c r="C39" s="11">
        <v>0</v>
      </c>
      <c r="D39" s="11">
        <v>860</v>
      </c>
      <c r="E39" s="11">
        <v>0</v>
      </c>
      <c r="F39" s="11">
        <v>199</v>
      </c>
      <c r="G39" s="1">
        <v>0</v>
      </c>
      <c r="H39" s="1">
        <v>3</v>
      </c>
      <c r="I39" s="1">
        <v>49</v>
      </c>
      <c r="J39" s="1">
        <v>52</v>
      </c>
      <c r="K39" s="11">
        <v>237</v>
      </c>
      <c r="L39" s="11">
        <f t="shared" si="6"/>
        <v>101542</v>
      </c>
      <c r="M39" s="30">
        <f t="shared" si="7"/>
        <v>2.285694991558807</v>
      </c>
      <c r="N39" s="11">
        <v>938</v>
      </c>
      <c r="O39" s="11">
        <v>29264</v>
      </c>
      <c r="P39" s="11">
        <v>8332</v>
      </c>
      <c r="Q39" s="30">
        <f t="shared" si="8"/>
        <v>0.65872819358469326</v>
      </c>
      <c r="R39" s="11">
        <v>44425</v>
      </c>
    </row>
    <row r="40" spans="1:18">
      <c r="A40" s="15" t="s">
        <v>40</v>
      </c>
      <c r="B40" s="11">
        <v>81956</v>
      </c>
      <c r="C40" s="11">
        <v>1791</v>
      </c>
      <c r="D40" s="11">
        <v>5163</v>
      </c>
      <c r="E40" s="11">
        <v>0</v>
      </c>
      <c r="F40" s="11">
        <v>2543</v>
      </c>
      <c r="G40" s="1">
        <v>0</v>
      </c>
      <c r="H40" s="1">
        <v>2</v>
      </c>
      <c r="I40" s="1">
        <v>49</v>
      </c>
      <c r="J40" s="1">
        <v>51</v>
      </c>
      <c r="K40" s="11">
        <v>51</v>
      </c>
      <c r="L40" s="11">
        <f t="shared" si="6"/>
        <v>91555</v>
      </c>
      <c r="M40" s="30">
        <f t="shared" si="7"/>
        <v>1.8997966467463479</v>
      </c>
      <c r="N40" s="11">
        <v>4127</v>
      </c>
      <c r="O40" s="11">
        <v>106140</v>
      </c>
      <c r="P40" s="11">
        <v>41666</v>
      </c>
      <c r="Q40" s="30">
        <f t="shared" si="8"/>
        <v>2.2024402390438249</v>
      </c>
      <c r="R40" s="11">
        <v>48192</v>
      </c>
    </row>
    <row r="41" spans="1:18">
      <c r="A41" s="15" t="s">
        <v>46</v>
      </c>
      <c r="B41" s="11">
        <v>134613</v>
      </c>
      <c r="C41" s="11">
        <v>0</v>
      </c>
      <c r="D41" s="11">
        <v>8582</v>
      </c>
      <c r="E41" s="11">
        <v>0</v>
      </c>
      <c r="F41" s="11">
        <v>15300</v>
      </c>
      <c r="G41" s="1">
        <v>0</v>
      </c>
      <c r="H41" s="1">
        <v>2</v>
      </c>
      <c r="I41" s="1">
        <v>49</v>
      </c>
      <c r="J41" s="1">
        <v>51</v>
      </c>
      <c r="K41" s="11">
        <v>86</v>
      </c>
      <c r="L41" s="11">
        <f t="shared" si="6"/>
        <v>158632</v>
      </c>
      <c r="M41" s="30">
        <f t="shared" si="7"/>
        <v>3.2990599783711838</v>
      </c>
      <c r="N41" s="11">
        <v>4976</v>
      </c>
      <c r="O41" s="11">
        <v>211110</v>
      </c>
      <c r="P41" s="11">
        <v>31912</v>
      </c>
      <c r="Q41" s="30">
        <f t="shared" si="8"/>
        <v>4.3904417269777891</v>
      </c>
      <c r="R41" s="11">
        <v>48084</v>
      </c>
    </row>
    <row r="42" spans="1:18">
      <c r="A42" s="15" t="s">
        <v>47</v>
      </c>
      <c r="B42" s="11">
        <v>153447</v>
      </c>
      <c r="C42" s="11">
        <v>0</v>
      </c>
      <c r="D42" s="11">
        <v>5481</v>
      </c>
      <c r="E42" s="11">
        <v>0</v>
      </c>
      <c r="F42" s="11">
        <v>2378</v>
      </c>
      <c r="G42" s="1">
        <v>0</v>
      </c>
      <c r="H42" s="1">
        <v>0</v>
      </c>
      <c r="I42" s="1">
        <v>49</v>
      </c>
      <c r="J42" s="1">
        <v>49</v>
      </c>
      <c r="K42" s="11">
        <v>148</v>
      </c>
      <c r="L42" s="11">
        <f t="shared" si="6"/>
        <v>161503</v>
      </c>
      <c r="M42" s="30">
        <f t="shared" si="7"/>
        <v>3.2462914572864321</v>
      </c>
      <c r="N42" s="11">
        <v>1268</v>
      </c>
      <c r="O42" s="11">
        <v>81793</v>
      </c>
      <c r="P42" s="11">
        <v>25085</v>
      </c>
      <c r="Q42" s="30">
        <f t="shared" si="8"/>
        <v>1.6440804020100503</v>
      </c>
      <c r="R42" s="11">
        <v>49750</v>
      </c>
    </row>
    <row r="43" spans="1:18">
      <c r="A43" s="56"/>
      <c r="B43" s="57"/>
      <c r="C43" s="57"/>
      <c r="D43" s="57"/>
      <c r="E43" s="57"/>
      <c r="F43" s="57"/>
      <c r="G43" s="56"/>
      <c r="H43" s="56"/>
      <c r="I43" s="56"/>
      <c r="J43" s="56"/>
      <c r="K43" s="57"/>
      <c r="L43" s="57"/>
      <c r="M43" s="86"/>
      <c r="N43" s="57"/>
      <c r="O43" s="57"/>
      <c r="P43" s="57"/>
      <c r="Q43" s="86"/>
    </row>
    <row r="44" spans="1:18">
      <c r="A44" s="6" t="s">
        <v>628</v>
      </c>
    </row>
    <row r="45" spans="1:18">
      <c r="A45" s="15" t="s">
        <v>9</v>
      </c>
      <c r="B45" s="11">
        <v>145830</v>
      </c>
      <c r="C45" s="11">
        <v>0</v>
      </c>
      <c r="D45" s="11">
        <v>4437</v>
      </c>
      <c r="E45" s="11">
        <v>0</v>
      </c>
      <c r="F45" s="11">
        <v>7947</v>
      </c>
      <c r="G45" s="1">
        <v>0</v>
      </c>
      <c r="H45" s="1">
        <v>2</v>
      </c>
      <c r="I45" s="1">
        <v>49</v>
      </c>
      <c r="J45" s="1">
        <v>51</v>
      </c>
      <c r="K45" s="11">
        <v>218</v>
      </c>
      <c r="L45" s="11">
        <f>SUM(B45+C45+D45+E45+F45+G45+J45+K45)</f>
        <v>158483</v>
      </c>
      <c r="M45" s="30">
        <f>(L45/R45)</f>
        <v>2.5214866434378629</v>
      </c>
      <c r="N45" s="11">
        <v>8412</v>
      </c>
      <c r="O45" s="11">
        <v>130070</v>
      </c>
      <c r="P45" s="11">
        <v>34169</v>
      </c>
      <c r="Q45" s="30">
        <f>(O45/R45)</f>
        <v>2.0694318489173149</v>
      </c>
      <c r="R45" s="11">
        <v>62853</v>
      </c>
    </row>
    <row r="46" spans="1:18">
      <c r="A46" s="15" t="s">
        <v>22</v>
      </c>
      <c r="B46" s="11">
        <v>57222</v>
      </c>
      <c r="C46" s="11">
        <v>0</v>
      </c>
      <c r="D46" s="11">
        <v>2219</v>
      </c>
      <c r="E46" s="11">
        <v>0</v>
      </c>
      <c r="F46" s="11">
        <v>3286</v>
      </c>
      <c r="G46" s="1">
        <v>0</v>
      </c>
      <c r="H46" s="1">
        <v>19</v>
      </c>
      <c r="I46" s="1">
        <v>49</v>
      </c>
      <c r="J46" s="1">
        <v>68</v>
      </c>
      <c r="K46" s="11">
        <v>53</v>
      </c>
      <c r="L46" s="11">
        <f>SUM(B46+C46+D46+E46+F46+G46+J46+K46)</f>
        <v>62848</v>
      </c>
      <c r="M46" s="30">
        <f>(L46/R46)</f>
        <v>0.91560437639311787</v>
      </c>
      <c r="N46" s="11">
        <v>6075</v>
      </c>
      <c r="O46" s="11">
        <v>113647</v>
      </c>
      <c r="P46" s="11">
        <v>33375</v>
      </c>
      <c r="Q46" s="30">
        <f>(O46/R46)</f>
        <v>1.6556722658469427</v>
      </c>
      <c r="R46" s="11">
        <v>68641</v>
      </c>
    </row>
    <row r="47" spans="1:18">
      <c r="A47" s="15" t="s">
        <v>36</v>
      </c>
      <c r="B47" s="11">
        <v>145085</v>
      </c>
      <c r="C47" s="11">
        <v>100</v>
      </c>
      <c r="D47" s="11">
        <v>2285</v>
      </c>
      <c r="E47" s="11">
        <v>0</v>
      </c>
      <c r="F47" s="11">
        <v>9013</v>
      </c>
      <c r="G47" s="1">
        <v>0</v>
      </c>
      <c r="H47" s="1">
        <v>6</v>
      </c>
      <c r="I47" s="1">
        <v>49</v>
      </c>
      <c r="J47" s="1">
        <v>55</v>
      </c>
      <c r="K47" s="11">
        <v>220</v>
      </c>
      <c r="L47" s="11">
        <f>SUM(B47+C47+D47+E47+F47+G47+J47+K47)</f>
        <v>156758</v>
      </c>
      <c r="M47" s="30">
        <f>(L47/R47)</f>
        <v>2.2999545167774404</v>
      </c>
      <c r="N47" s="11">
        <v>7320</v>
      </c>
      <c r="O47" s="11">
        <v>136780</v>
      </c>
      <c r="P47" s="11">
        <v>27461</v>
      </c>
      <c r="Q47" s="30">
        <f>(O47/R47)</f>
        <v>2.0068371553912292</v>
      </c>
      <c r="R47" s="11">
        <v>68157</v>
      </c>
    </row>
    <row r="48" spans="1:18">
      <c r="A48" s="15" t="s">
        <v>43</v>
      </c>
      <c r="B48" s="11">
        <v>160686</v>
      </c>
      <c r="C48" s="11">
        <v>321</v>
      </c>
      <c r="D48" s="11">
        <v>4460</v>
      </c>
      <c r="E48" s="11">
        <v>0</v>
      </c>
      <c r="F48" s="11">
        <v>8864</v>
      </c>
      <c r="G48" s="1">
        <v>0</v>
      </c>
      <c r="H48" s="1">
        <v>12</v>
      </c>
      <c r="I48" s="1">
        <v>49</v>
      </c>
      <c r="J48" s="1">
        <v>61</v>
      </c>
      <c r="K48" s="11">
        <v>278</v>
      </c>
      <c r="L48" s="11">
        <f>SUM(B48+C48+D48+E48+F48+G48+J48+K48)</f>
        <v>174670</v>
      </c>
      <c r="M48" s="30">
        <f>(L48/R48)</f>
        <v>2.2715686529508154</v>
      </c>
      <c r="N48" s="11">
        <v>9654</v>
      </c>
      <c r="O48" s="11">
        <v>383070</v>
      </c>
      <c r="P48" s="11">
        <v>133982</v>
      </c>
      <c r="Q48" s="30">
        <f>(O48/R48)</f>
        <v>4.981793117798528</v>
      </c>
      <c r="R48" s="11">
        <v>76894</v>
      </c>
    </row>
    <row r="49" spans="1:18">
      <c r="A49" s="15" t="s">
        <v>44</v>
      </c>
      <c r="B49" s="11">
        <v>136174</v>
      </c>
      <c r="C49" s="11">
        <v>0</v>
      </c>
      <c r="D49" s="11">
        <v>14218</v>
      </c>
      <c r="E49" s="11">
        <v>0</v>
      </c>
      <c r="F49" s="11">
        <v>0</v>
      </c>
      <c r="G49" s="1">
        <v>0</v>
      </c>
      <c r="H49" s="1">
        <v>2</v>
      </c>
      <c r="I49" s="1">
        <v>49</v>
      </c>
      <c r="J49" s="1">
        <v>51</v>
      </c>
      <c r="K49" s="11">
        <v>24</v>
      </c>
      <c r="L49" s="11">
        <f>SUM(B49+C49+D49+E49+F49+G49+J49+K49)</f>
        <v>150467</v>
      </c>
      <c r="M49" s="30">
        <f>(L49/R49)</f>
        <v>2.0000132920393976</v>
      </c>
      <c r="N49" s="11">
        <v>10</v>
      </c>
      <c r="O49" s="11">
        <v>120277</v>
      </c>
      <c r="P49" s="11">
        <v>32559</v>
      </c>
      <c r="Q49" s="30">
        <f>(O49/R49)</f>
        <v>1.5987266226257095</v>
      </c>
      <c r="R49" s="11">
        <v>75233</v>
      </c>
    </row>
    <row r="50" spans="1:18">
      <c r="A50" s="70"/>
      <c r="B50" s="57"/>
      <c r="C50" s="57"/>
      <c r="D50" s="57"/>
      <c r="E50" s="57"/>
      <c r="F50" s="57"/>
      <c r="G50" s="65"/>
      <c r="H50" s="65"/>
      <c r="I50" s="65"/>
      <c r="J50" s="65"/>
      <c r="K50" s="57"/>
      <c r="L50" s="57"/>
      <c r="M50" s="86"/>
      <c r="N50" s="57"/>
      <c r="O50" s="57"/>
      <c r="P50" s="57"/>
      <c r="Q50" s="86"/>
      <c r="R50" s="11"/>
    </row>
    <row r="51" spans="1:18">
      <c r="A51" s="6" t="s">
        <v>629</v>
      </c>
      <c r="G51" s="1"/>
      <c r="H51" s="1"/>
      <c r="I51" s="1"/>
      <c r="J51" s="1"/>
      <c r="R51" s="11"/>
    </row>
    <row r="52" spans="1:18">
      <c r="A52" s="15" t="s">
        <v>23</v>
      </c>
      <c r="B52" s="11">
        <v>161990</v>
      </c>
      <c r="C52" s="11">
        <v>108</v>
      </c>
      <c r="D52" s="11">
        <v>6603</v>
      </c>
      <c r="E52" s="11">
        <v>0</v>
      </c>
      <c r="F52" s="11">
        <v>7491</v>
      </c>
      <c r="G52" s="1">
        <v>0</v>
      </c>
      <c r="H52" s="1">
        <v>26</v>
      </c>
      <c r="I52" s="1">
        <v>49</v>
      </c>
      <c r="J52" s="1">
        <v>75</v>
      </c>
      <c r="K52" s="11">
        <v>154</v>
      </c>
      <c r="L52" s="11">
        <f>SUM(B52+C52+D52+E52+F52+G52+J52+K52)</f>
        <v>176421</v>
      </c>
      <c r="M52" s="30">
        <f>(L52/R52)</f>
        <v>1.6277702939602516</v>
      </c>
      <c r="N52" s="11">
        <v>11410</v>
      </c>
      <c r="O52" s="11">
        <v>202050</v>
      </c>
      <c r="P52" s="11">
        <v>57037</v>
      </c>
      <c r="Q52" s="30">
        <f>(O52/R52)</f>
        <v>1.8642394493550589</v>
      </c>
      <c r="R52" s="11">
        <v>108382</v>
      </c>
    </row>
    <row r="53" spans="1:18">
      <c r="A53" s="15" t="s">
        <v>26</v>
      </c>
      <c r="B53" s="11">
        <v>182153</v>
      </c>
      <c r="C53" s="11">
        <v>578</v>
      </c>
      <c r="D53" s="11">
        <v>5900</v>
      </c>
      <c r="E53" s="11">
        <v>631</v>
      </c>
      <c r="F53" s="11">
        <v>7795</v>
      </c>
      <c r="G53" s="1">
        <v>0</v>
      </c>
      <c r="H53" s="1">
        <v>3</v>
      </c>
      <c r="I53" s="1">
        <v>49</v>
      </c>
      <c r="J53" s="1">
        <v>52</v>
      </c>
      <c r="K53" s="11">
        <v>201</v>
      </c>
      <c r="L53" s="11">
        <f>SUM(B53+C53+D53+E53+F53+G53+J53+K53)</f>
        <v>197310</v>
      </c>
      <c r="M53" s="30">
        <f>(L53/R53)</f>
        <v>2.0037981882438967</v>
      </c>
      <c r="N53" s="11">
        <v>3084</v>
      </c>
      <c r="O53" s="11">
        <v>313437</v>
      </c>
      <c r="P53" s="11">
        <v>135520</v>
      </c>
      <c r="Q53" s="30">
        <f>(O53/R53)</f>
        <v>3.1831356379737579</v>
      </c>
      <c r="R53" s="11">
        <v>98468</v>
      </c>
    </row>
    <row r="54" spans="1:18">
      <c r="A54" s="15" t="s">
        <v>29</v>
      </c>
      <c r="B54" s="11">
        <v>87581</v>
      </c>
      <c r="C54" s="11">
        <v>443</v>
      </c>
      <c r="D54" s="11">
        <v>3455</v>
      </c>
      <c r="E54" s="11">
        <v>3737</v>
      </c>
      <c r="F54" s="11">
        <v>1055</v>
      </c>
      <c r="G54" s="1">
        <v>0</v>
      </c>
      <c r="H54" s="1">
        <v>0</v>
      </c>
      <c r="I54" s="1">
        <v>49</v>
      </c>
      <c r="J54" s="1">
        <v>49</v>
      </c>
      <c r="K54" s="11">
        <v>179</v>
      </c>
      <c r="L54" s="11">
        <f>SUM(B54+C54+D54+E54+F54+G54+J54+K54)</f>
        <v>96499</v>
      </c>
      <c r="M54" s="30">
        <f>(L54/R54)</f>
        <v>1.2029294440289204</v>
      </c>
      <c r="N54" s="11">
        <v>21645</v>
      </c>
      <c r="O54" s="11">
        <v>100586</v>
      </c>
      <c r="P54" s="11">
        <v>38884</v>
      </c>
      <c r="Q54" s="30">
        <f>(O54/R54)</f>
        <v>1.2538768386935926</v>
      </c>
      <c r="R54" s="11">
        <v>80220</v>
      </c>
    </row>
    <row r="55" spans="1:18">
      <c r="A55" s="15" t="s">
        <v>30</v>
      </c>
      <c r="B55" s="11">
        <v>305309</v>
      </c>
      <c r="C55" s="11">
        <v>0</v>
      </c>
      <c r="D55" s="11">
        <v>4471</v>
      </c>
      <c r="E55" s="11">
        <v>0</v>
      </c>
      <c r="F55" s="11">
        <v>8040</v>
      </c>
      <c r="G55" s="1">
        <v>0</v>
      </c>
      <c r="H55" s="1">
        <v>10</v>
      </c>
      <c r="I55" s="1">
        <v>49</v>
      </c>
      <c r="J55" s="1">
        <v>59</v>
      </c>
      <c r="K55" s="11">
        <v>353</v>
      </c>
      <c r="L55" s="11">
        <f>SUM(B55+C55+D55+E55+F55+G55+J55+K55)</f>
        <v>318232</v>
      </c>
      <c r="M55" s="30">
        <f>(L55/R55)</f>
        <v>3.5011717073922086</v>
      </c>
      <c r="N55" s="11">
        <v>17280</v>
      </c>
      <c r="O55" s="11">
        <v>325473</v>
      </c>
      <c r="P55" s="11">
        <v>104129</v>
      </c>
      <c r="Q55" s="30">
        <f>(O55/R55)</f>
        <v>3.5808368081150364</v>
      </c>
      <c r="R55" s="11">
        <v>90893</v>
      </c>
    </row>
    <row r="56" spans="1:18">
      <c r="A56" s="15" t="s">
        <v>33</v>
      </c>
      <c r="B56" s="11">
        <v>206351</v>
      </c>
      <c r="C56" s="11">
        <v>0</v>
      </c>
      <c r="D56" s="11">
        <v>6845</v>
      </c>
      <c r="E56" s="11">
        <v>0</v>
      </c>
      <c r="F56" s="11">
        <v>15862</v>
      </c>
      <c r="G56" s="1">
        <v>0</v>
      </c>
      <c r="H56" s="1">
        <v>2</v>
      </c>
      <c r="I56" s="1">
        <v>49</v>
      </c>
      <c r="J56" s="1">
        <v>51</v>
      </c>
      <c r="K56" s="11">
        <v>172</v>
      </c>
      <c r="L56" s="11">
        <f>SUM(B56+C56+D56+E56+F56+G56+J56+K56)</f>
        <v>229281</v>
      </c>
      <c r="M56" s="30">
        <f>(L56/R56)</f>
        <v>2.2010271671306518</v>
      </c>
      <c r="N56" s="11">
        <v>5602</v>
      </c>
      <c r="O56" s="11">
        <v>360654</v>
      </c>
      <c r="P56" s="11">
        <v>55312</v>
      </c>
      <c r="Q56" s="30">
        <f>(O56/R56)</f>
        <v>3.4621676106364596</v>
      </c>
      <c r="R56" s="11">
        <v>104170</v>
      </c>
    </row>
    <row r="57" spans="1:18">
      <c r="A57" s="70"/>
      <c r="B57" s="57"/>
      <c r="C57" s="57"/>
      <c r="D57" s="57"/>
      <c r="E57" s="57"/>
      <c r="F57" s="57"/>
      <c r="G57" s="65"/>
      <c r="H57" s="65"/>
      <c r="I57" s="65"/>
      <c r="J57" s="65"/>
      <c r="K57" s="57"/>
      <c r="L57" s="57"/>
      <c r="M57" s="86"/>
      <c r="N57" s="57"/>
      <c r="O57" s="57"/>
      <c r="P57" s="57"/>
      <c r="Q57" s="86"/>
      <c r="R57" s="11"/>
    </row>
    <row r="58" spans="1:18">
      <c r="A58" s="6" t="s">
        <v>630</v>
      </c>
      <c r="G58" s="1"/>
      <c r="H58" s="1"/>
      <c r="I58" s="1"/>
      <c r="J58" s="1"/>
      <c r="R58" s="11"/>
    </row>
    <row r="59" spans="1:18">
      <c r="A59" s="15" t="s">
        <v>5</v>
      </c>
      <c r="B59" s="11">
        <v>361913</v>
      </c>
      <c r="C59" s="11">
        <v>0</v>
      </c>
      <c r="D59" s="11">
        <v>12858</v>
      </c>
      <c r="E59" s="11">
        <v>0</v>
      </c>
      <c r="F59" s="11">
        <v>26551</v>
      </c>
      <c r="G59" s="1">
        <v>0</v>
      </c>
      <c r="H59" s="1">
        <v>8</v>
      </c>
      <c r="I59" s="1">
        <v>49</v>
      </c>
      <c r="J59" s="1">
        <v>57</v>
      </c>
      <c r="K59" s="11">
        <v>407</v>
      </c>
      <c r="L59" s="11">
        <f>SUM(B59+C59+D59+E59+F59+G59+J59+K59)</f>
        <v>401786</v>
      </c>
      <c r="M59" s="30">
        <f>(L59/R59)</f>
        <v>1.8504057402341412</v>
      </c>
      <c r="N59" s="11">
        <v>40</v>
      </c>
      <c r="O59" s="11">
        <v>640087</v>
      </c>
      <c r="P59" s="11">
        <v>235423</v>
      </c>
      <c r="Q59" s="30">
        <f>(O59/R59)</f>
        <v>2.9478893218012838</v>
      </c>
      <c r="R59" s="11">
        <v>217134</v>
      </c>
    </row>
    <row r="60" spans="1:18">
      <c r="A60" s="15" t="s">
        <v>12</v>
      </c>
      <c r="B60" s="11">
        <v>599011</v>
      </c>
      <c r="C60" s="11">
        <v>41802</v>
      </c>
      <c r="D60" s="11">
        <v>39197</v>
      </c>
      <c r="E60" s="11">
        <v>1013</v>
      </c>
      <c r="F60" s="11">
        <v>45328</v>
      </c>
      <c r="G60" s="1">
        <v>895</v>
      </c>
      <c r="H60" s="1">
        <v>10</v>
      </c>
      <c r="I60" s="1">
        <v>49</v>
      </c>
      <c r="J60" s="1">
        <v>59</v>
      </c>
      <c r="K60" s="11">
        <v>775</v>
      </c>
      <c r="L60" s="11">
        <f>SUM(B60+C60+D60+E60+F60+G60+J60+K60)</f>
        <v>728080</v>
      </c>
      <c r="M60" s="30">
        <f>(L60/R60)</f>
        <v>2.5178530053567663</v>
      </c>
      <c r="N60" s="11">
        <v>61848</v>
      </c>
      <c r="O60" s="11">
        <v>1306906</v>
      </c>
      <c r="P60" s="11">
        <v>346523</v>
      </c>
      <c r="Q60" s="30">
        <f>(O60/R60)</f>
        <v>4.5195544443176434</v>
      </c>
      <c r="R60" s="11">
        <v>289167</v>
      </c>
    </row>
    <row r="61" spans="1:18">
      <c r="A61" s="15" t="s">
        <v>16</v>
      </c>
      <c r="B61" s="11">
        <v>308719</v>
      </c>
      <c r="C61" s="11">
        <v>0</v>
      </c>
      <c r="D61" s="11">
        <v>12857</v>
      </c>
      <c r="E61" s="11">
        <v>0</v>
      </c>
      <c r="F61" s="11">
        <v>17686</v>
      </c>
      <c r="G61" s="1">
        <v>0</v>
      </c>
      <c r="H61" s="1">
        <v>0</v>
      </c>
      <c r="I61" s="1">
        <v>49</v>
      </c>
      <c r="J61" s="1">
        <v>49</v>
      </c>
      <c r="K61" s="11">
        <v>76</v>
      </c>
      <c r="L61" s="11">
        <f>SUM(B61+C61+D61+E61+F61+G61+J61+K61)</f>
        <v>339387</v>
      </c>
      <c r="M61" s="30">
        <f>(L61/R61)</f>
        <v>1.7491560539919291</v>
      </c>
      <c r="N61" s="11">
        <v>11492</v>
      </c>
      <c r="O61" s="11">
        <v>605105</v>
      </c>
      <c r="P61" s="11">
        <v>129123</v>
      </c>
      <c r="Q61" s="30">
        <f>(O61/R61)</f>
        <v>3.1186317509238308</v>
      </c>
      <c r="R61" s="11">
        <v>194029</v>
      </c>
    </row>
    <row r="62" spans="1:18">
      <c r="A62" s="15" t="s">
        <v>18</v>
      </c>
      <c r="B62" s="11">
        <v>590643</v>
      </c>
      <c r="C62" s="11">
        <v>0</v>
      </c>
      <c r="D62" s="11">
        <v>27092</v>
      </c>
      <c r="E62" s="11">
        <v>0</v>
      </c>
      <c r="F62" s="11">
        <v>41073</v>
      </c>
      <c r="G62" s="1">
        <v>0</v>
      </c>
      <c r="H62" s="1">
        <v>5</v>
      </c>
      <c r="I62" s="1">
        <v>49</v>
      </c>
      <c r="J62" s="1">
        <v>54</v>
      </c>
      <c r="K62" s="11">
        <v>910</v>
      </c>
      <c r="L62" s="11">
        <f>SUM(B62+C62+D62+E62+F62+G62+J62+K62)</f>
        <v>659772</v>
      </c>
      <c r="M62" s="30">
        <f>(L62/R62)</f>
        <v>2.6534911499619938</v>
      </c>
      <c r="N62" s="11">
        <v>19869</v>
      </c>
      <c r="O62" s="11">
        <v>356044</v>
      </c>
      <c r="P62" s="11">
        <v>135077</v>
      </c>
      <c r="Q62" s="30">
        <f>(O62/R62)</f>
        <v>1.431948617093584</v>
      </c>
      <c r="R62" s="11">
        <v>248643</v>
      </c>
    </row>
    <row r="63" spans="1:18">
      <c r="A63" s="15" t="s">
        <v>19</v>
      </c>
      <c r="B63" s="11">
        <v>240522</v>
      </c>
      <c r="C63" s="11">
        <v>294</v>
      </c>
      <c r="D63" s="11">
        <v>15484</v>
      </c>
      <c r="E63" s="11">
        <v>0</v>
      </c>
      <c r="F63" s="11">
        <v>25789</v>
      </c>
      <c r="G63" s="1">
        <v>0</v>
      </c>
      <c r="H63" s="1">
        <v>5</v>
      </c>
      <c r="I63" s="1">
        <v>49</v>
      </c>
      <c r="J63" s="1">
        <v>54</v>
      </c>
      <c r="K63" s="11">
        <v>999</v>
      </c>
      <c r="L63" s="11">
        <f>SUM(B63+C63+D63+E63+F63+G63+J63+K63)</f>
        <v>283142</v>
      </c>
      <c r="M63" s="30">
        <f>(L63/R63)</f>
        <v>1.7346411154948906</v>
      </c>
      <c r="N63" s="11">
        <v>14112</v>
      </c>
      <c r="O63" s="11">
        <v>901604</v>
      </c>
      <c r="P63" s="11">
        <v>196523</v>
      </c>
      <c r="Q63" s="30">
        <f>(O63/R63)</f>
        <v>5.5235866395471369</v>
      </c>
      <c r="R63" s="11">
        <v>163228</v>
      </c>
    </row>
    <row r="64" spans="1:18">
      <c r="A64" s="56"/>
      <c r="B64" s="57"/>
      <c r="C64" s="57"/>
      <c r="D64" s="57"/>
      <c r="E64" s="57"/>
      <c r="F64" s="57"/>
      <c r="G64" s="56"/>
      <c r="H64" s="56"/>
      <c r="I64" s="56"/>
      <c r="J64" s="56"/>
      <c r="K64" s="57"/>
      <c r="L64" s="57"/>
      <c r="M64" s="86"/>
      <c r="N64" s="57"/>
      <c r="O64" s="57"/>
      <c r="P64" s="57"/>
      <c r="Q64" s="86"/>
    </row>
    <row r="65" spans="1:18">
      <c r="A65" s="6" t="s">
        <v>631</v>
      </c>
    </row>
    <row r="66" spans="1:18">
      <c r="A66" s="15" t="s">
        <v>1</v>
      </c>
      <c r="B66" s="11">
        <v>13988</v>
      </c>
      <c r="C66" s="11">
        <v>0</v>
      </c>
      <c r="D66" s="11">
        <v>18</v>
      </c>
      <c r="E66" s="11">
        <v>0</v>
      </c>
      <c r="F66" s="11">
        <v>388</v>
      </c>
      <c r="G66" s="1">
        <v>0</v>
      </c>
      <c r="H66" s="1">
        <v>0</v>
      </c>
      <c r="I66" s="1">
        <v>49</v>
      </c>
      <c r="J66" s="1">
        <v>49</v>
      </c>
      <c r="K66" s="11">
        <v>15</v>
      </c>
      <c r="L66" s="11">
        <f>SUM(B66+C66+D66+E66+F66+G66+J66+K66)</f>
        <v>14458</v>
      </c>
      <c r="M66" s="30">
        <f>(L66/R66)</f>
        <v>4.3029761904761905</v>
      </c>
      <c r="N66" s="11">
        <v>266</v>
      </c>
      <c r="O66" s="11">
        <v>12426</v>
      </c>
      <c r="P66" s="11">
        <v>830</v>
      </c>
      <c r="Q66" s="30">
        <f>(O66/R66)</f>
        <v>3.6982142857142857</v>
      </c>
      <c r="R66" s="11">
        <v>3360</v>
      </c>
    </row>
    <row r="67" spans="1:18">
      <c r="A67" s="15" t="s">
        <v>25</v>
      </c>
      <c r="B67" s="11">
        <v>80387</v>
      </c>
      <c r="C67" s="11">
        <v>0</v>
      </c>
      <c r="D67" s="11">
        <v>3548</v>
      </c>
      <c r="E67" s="11">
        <v>0</v>
      </c>
      <c r="F67" s="11">
        <v>6892</v>
      </c>
      <c r="G67" s="1">
        <v>0</v>
      </c>
      <c r="H67" s="1">
        <v>2</v>
      </c>
      <c r="I67" s="1">
        <v>49</v>
      </c>
      <c r="J67" s="1">
        <v>51</v>
      </c>
      <c r="K67" s="11">
        <v>66</v>
      </c>
      <c r="L67" s="11">
        <f>SUM(B67+C67+D67+E67+F67+G67+J67+K67)</f>
        <v>90944</v>
      </c>
      <c r="M67" s="30">
        <f>(L67/R67)</f>
        <v>6.0187954996690936</v>
      </c>
      <c r="N67" s="11">
        <v>1861</v>
      </c>
      <c r="O67" s="11">
        <v>94624</v>
      </c>
      <c r="P67" s="11">
        <v>34294</v>
      </c>
      <c r="Q67" s="30">
        <f>(O67/R67)</f>
        <v>6.2623428193249504</v>
      </c>
      <c r="R67" s="11">
        <v>15110</v>
      </c>
    </row>
    <row r="68" spans="1:18">
      <c r="A68" s="56"/>
      <c r="B68" s="57"/>
      <c r="C68" s="57"/>
      <c r="D68" s="57"/>
      <c r="E68" s="57"/>
      <c r="F68" s="57"/>
      <c r="G68" s="56"/>
      <c r="H68" s="56"/>
      <c r="I68" s="56"/>
      <c r="J68" s="56"/>
      <c r="K68" s="57"/>
      <c r="L68" s="57"/>
      <c r="M68" s="86"/>
      <c r="N68" s="57"/>
      <c r="O68" s="57"/>
      <c r="P68" s="57"/>
      <c r="Q68" s="86"/>
    </row>
    <row r="69" spans="1:18">
      <c r="A69" s="32" t="s">
        <v>633</v>
      </c>
      <c r="B69" s="62">
        <f t="shared" ref="B69:L69" si="9">SUM(B5:B68)</f>
        <v>5740605</v>
      </c>
      <c r="C69" s="62">
        <f t="shared" si="9"/>
        <v>46994</v>
      </c>
      <c r="D69" s="62">
        <f t="shared" si="9"/>
        <v>217358</v>
      </c>
      <c r="E69" s="62">
        <f t="shared" si="9"/>
        <v>5384</v>
      </c>
      <c r="F69" s="62">
        <f t="shared" si="9"/>
        <v>316058</v>
      </c>
      <c r="G69" s="32">
        <f t="shared" si="9"/>
        <v>895</v>
      </c>
      <c r="H69" s="32">
        <f t="shared" si="9"/>
        <v>180</v>
      </c>
      <c r="I69" s="32">
        <f t="shared" si="9"/>
        <v>2502</v>
      </c>
      <c r="J69" s="32">
        <f t="shared" si="9"/>
        <v>2682</v>
      </c>
      <c r="K69" s="62">
        <f t="shared" si="9"/>
        <v>7676</v>
      </c>
      <c r="L69" s="62">
        <f t="shared" si="9"/>
        <v>6337652</v>
      </c>
      <c r="M69" s="85">
        <f>(L69/R69)</f>
        <v>2.1101619633241837</v>
      </c>
      <c r="N69" s="62">
        <f>SUM(N5:N68)</f>
        <v>298946</v>
      </c>
      <c r="O69" s="62">
        <f>SUM(O5:O68)</f>
        <v>8313253</v>
      </c>
      <c r="P69" s="62">
        <f>SUM(P5:P68)</f>
        <v>2261031</v>
      </c>
      <c r="Q69" s="85">
        <f>(O69/R69)</f>
        <v>2.7679510127868587</v>
      </c>
      <c r="R69">
        <f>SUM(R5:R68)</f>
        <v>3003396</v>
      </c>
    </row>
  </sheetData>
  <mergeCells count="3">
    <mergeCell ref="B1:G1"/>
    <mergeCell ref="H1:J1"/>
    <mergeCell ref="O1:Q1"/>
  </mergeCells>
  <pageMargins left="0.7" right="0.7" top="0.75" bottom="0.75" header="0.3" footer="0.3"/>
  <pageSetup scale="60" orientation="landscape" verticalDpi="0" r:id="rId1"/>
  <headerFooter>
    <oddHeader>&amp;C&amp;"-,Bold"Mississippi Public Library System Materials FY12</oddHeader>
  </headerFooter>
  <rowBreaks count="1" manualBreakCount="1">
    <brk id="43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:Q69"/>
  <sheetViews>
    <sheetView topLeftCell="A52" workbookViewId="0">
      <selection activeCell="A65" sqref="A65"/>
    </sheetView>
  </sheetViews>
  <sheetFormatPr defaultRowHeight="15"/>
  <cols>
    <col min="1" max="1" width="45.28515625" bestFit="1" customWidth="1"/>
    <col min="2" max="7" width="9.140625" style="11"/>
    <col min="8" max="8" width="9.140625" style="30"/>
    <col min="9" max="9" width="9.7109375" style="11" customWidth="1"/>
    <col min="10" max="10" width="10.140625" style="22" customWidth="1"/>
    <col min="11" max="13" width="9.140625" style="11"/>
    <col min="14" max="14" width="11.7109375" style="11" customWidth="1"/>
    <col min="15" max="15" width="9.85546875" style="11" customWidth="1"/>
    <col min="16" max="16" width="10.28515625" style="11" customWidth="1"/>
    <col min="17" max="17" width="10.28515625" hidden="1" customWidth="1"/>
  </cols>
  <sheetData>
    <row r="1" spans="1:17" ht="22.5" customHeight="1">
      <c r="A1" s="32"/>
      <c r="B1" s="102" t="s">
        <v>111</v>
      </c>
      <c r="C1" s="102"/>
      <c r="D1" s="102"/>
      <c r="E1" s="102"/>
      <c r="F1" s="62"/>
      <c r="G1" s="103" t="s">
        <v>112</v>
      </c>
      <c r="H1" s="103"/>
      <c r="I1" s="103"/>
      <c r="J1" s="103"/>
      <c r="K1" s="102" t="s">
        <v>113</v>
      </c>
      <c r="L1" s="102"/>
      <c r="M1" s="102"/>
      <c r="N1" s="102"/>
      <c r="O1" s="102"/>
      <c r="P1" s="102"/>
    </row>
    <row r="2" spans="1:17" ht="45.75">
      <c r="A2" s="32" t="s">
        <v>51</v>
      </c>
      <c r="B2" s="91" t="s">
        <v>114</v>
      </c>
      <c r="C2" s="91" t="s">
        <v>115</v>
      </c>
      <c r="D2" s="91" t="s">
        <v>121</v>
      </c>
      <c r="E2" s="91" t="s">
        <v>116</v>
      </c>
      <c r="F2" s="91" t="s">
        <v>128</v>
      </c>
      <c r="G2" s="91" t="s">
        <v>117</v>
      </c>
      <c r="H2" s="92" t="s">
        <v>122</v>
      </c>
      <c r="I2" s="91" t="s">
        <v>118</v>
      </c>
      <c r="J2" s="93" t="s">
        <v>123</v>
      </c>
      <c r="K2" s="91" t="s">
        <v>124</v>
      </c>
      <c r="L2" s="91" t="s">
        <v>119</v>
      </c>
      <c r="M2" s="91" t="s">
        <v>120</v>
      </c>
      <c r="N2" s="91" t="s">
        <v>125</v>
      </c>
      <c r="O2" s="91" t="s">
        <v>126</v>
      </c>
      <c r="P2" s="91" t="s">
        <v>127</v>
      </c>
      <c r="Q2" s="33" t="s">
        <v>110</v>
      </c>
    </row>
    <row r="3" spans="1:17">
      <c r="A3" s="66"/>
      <c r="B3" s="87"/>
      <c r="C3" s="87"/>
      <c r="D3" s="87"/>
      <c r="E3" s="87"/>
      <c r="F3" s="87"/>
      <c r="G3" s="87"/>
      <c r="H3" s="88"/>
      <c r="I3" s="87"/>
      <c r="J3" s="89"/>
      <c r="K3" s="87"/>
      <c r="L3" s="87"/>
      <c r="M3" s="87"/>
      <c r="N3" s="87"/>
      <c r="O3" s="87"/>
      <c r="P3" s="87"/>
      <c r="Q3" s="90"/>
    </row>
    <row r="4" spans="1:17">
      <c r="A4" s="6" t="s">
        <v>63</v>
      </c>
    </row>
    <row r="5" spans="1:17">
      <c r="A5" s="15" t="s">
        <v>0</v>
      </c>
      <c r="B5" s="11">
        <v>127</v>
      </c>
      <c r="C5" s="11">
        <v>76</v>
      </c>
      <c r="D5" s="11">
        <v>86</v>
      </c>
      <c r="E5" s="11">
        <v>48</v>
      </c>
      <c r="F5" s="11">
        <v>419</v>
      </c>
      <c r="G5" s="11">
        <v>13472</v>
      </c>
      <c r="H5" s="30">
        <f t="shared" ref="H5:H14" si="0">(G5/Q5)</f>
        <v>1.5431844215349371</v>
      </c>
      <c r="I5" s="11">
        <v>1914</v>
      </c>
      <c r="J5" s="22">
        <f t="shared" ref="J5:J14" si="1">(I5/Q5)</f>
        <v>0.21924398625429553</v>
      </c>
      <c r="K5" s="11">
        <v>12</v>
      </c>
      <c r="L5" s="11">
        <v>11</v>
      </c>
      <c r="M5" s="11">
        <v>0</v>
      </c>
      <c r="N5" s="11">
        <v>416</v>
      </c>
      <c r="O5" s="11">
        <v>283</v>
      </c>
      <c r="P5" s="11">
        <v>0</v>
      </c>
      <c r="Q5" s="11">
        <v>8730</v>
      </c>
    </row>
    <row r="6" spans="1:17">
      <c r="A6" s="15" t="s">
        <v>4</v>
      </c>
      <c r="B6" s="11">
        <v>319</v>
      </c>
      <c r="C6" s="11">
        <v>211</v>
      </c>
      <c r="D6" s="11">
        <v>73</v>
      </c>
      <c r="E6" s="11">
        <v>30</v>
      </c>
      <c r="F6" s="11">
        <v>4300</v>
      </c>
      <c r="G6" s="11">
        <v>30722</v>
      </c>
      <c r="H6" s="30">
        <f t="shared" si="0"/>
        <v>2.947519907895999</v>
      </c>
      <c r="I6" s="11">
        <v>1341</v>
      </c>
      <c r="J6" s="22">
        <f t="shared" si="1"/>
        <v>0.12865777607214812</v>
      </c>
      <c r="K6" s="11">
        <v>30</v>
      </c>
      <c r="L6" s="11">
        <v>16</v>
      </c>
      <c r="M6" s="11">
        <v>2</v>
      </c>
      <c r="N6" s="11">
        <v>1120</v>
      </c>
      <c r="O6" s="11">
        <v>376</v>
      </c>
      <c r="P6" s="11">
        <v>32</v>
      </c>
      <c r="Q6" s="11">
        <v>10423</v>
      </c>
    </row>
    <row r="7" spans="1:17">
      <c r="A7" s="15" t="s">
        <v>8</v>
      </c>
      <c r="B7" s="11">
        <v>301</v>
      </c>
      <c r="C7" s="11">
        <v>248</v>
      </c>
      <c r="D7" s="11">
        <v>646</v>
      </c>
      <c r="E7" s="11">
        <v>278</v>
      </c>
      <c r="F7" s="11">
        <v>23961</v>
      </c>
      <c r="G7" s="11">
        <v>26868</v>
      </c>
      <c r="H7" s="30">
        <f t="shared" si="0"/>
        <v>1.3703269240577345</v>
      </c>
      <c r="I7" s="11">
        <v>5262</v>
      </c>
      <c r="J7" s="22">
        <f t="shared" si="1"/>
        <v>0.26837354006222269</v>
      </c>
      <c r="K7" s="11">
        <v>132</v>
      </c>
      <c r="L7" s="11">
        <v>63</v>
      </c>
      <c r="M7" s="11">
        <v>11</v>
      </c>
      <c r="N7" s="11">
        <v>2669</v>
      </c>
      <c r="O7" s="11">
        <v>1007</v>
      </c>
      <c r="P7" s="11">
        <v>90</v>
      </c>
      <c r="Q7" s="11">
        <v>19607</v>
      </c>
    </row>
    <row r="8" spans="1:17">
      <c r="A8" s="15" t="s">
        <v>15</v>
      </c>
      <c r="B8" s="11">
        <v>0</v>
      </c>
      <c r="C8" s="11">
        <v>22</v>
      </c>
      <c r="D8" s="11">
        <v>32</v>
      </c>
      <c r="E8" s="11">
        <v>22</v>
      </c>
      <c r="F8" s="11">
        <v>8981</v>
      </c>
      <c r="G8" s="11">
        <v>55331</v>
      </c>
      <c r="H8" s="30">
        <f t="shared" si="0"/>
        <v>5.9183869932613113</v>
      </c>
      <c r="I8" s="11">
        <v>3093</v>
      </c>
      <c r="J8" s="22">
        <f t="shared" si="1"/>
        <v>0.33083752272970374</v>
      </c>
      <c r="K8" s="11">
        <v>72</v>
      </c>
      <c r="L8" s="11">
        <v>54</v>
      </c>
      <c r="M8" s="11">
        <v>18</v>
      </c>
      <c r="N8" s="11">
        <v>1382</v>
      </c>
      <c r="O8" s="11">
        <v>682</v>
      </c>
      <c r="P8" s="11">
        <v>134</v>
      </c>
      <c r="Q8" s="11">
        <v>9349</v>
      </c>
    </row>
    <row r="9" spans="1:17">
      <c r="A9" s="15" t="s">
        <v>17</v>
      </c>
      <c r="B9" s="11">
        <v>148</v>
      </c>
      <c r="C9" s="11">
        <v>143</v>
      </c>
      <c r="D9" s="11">
        <v>86</v>
      </c>
      <c r="E9" s="11">
        <v>57</v>
      </c>
      <c r="F9" s="11">
        <v>11328</v>
      </c>
      <c r="G9" s="11">
        <v>27501</v>
      </c>
      <c r="H9" s="30">
        <f t="shared" si="0"/>
        <v>2.9928174991838068</v>
      </c>
      <c r="I9" s="11">
        <v>2154</v>
      </c>
      <c r="J9" s="22">
        <f t="shared" si="1"/>
        <v>0.23441070845576231</v>
      </c>
      <c r="K9" s="11">
        <v>88</v>
      </c>
      <c r="L9" s="11">
        <v>59</v>
      </c>
      <c r="M9" s="11">
        <v>0</v>
      </c>
      <c r="N9" s="11">
        <v>1127</v>
      </c>
      <c r="O9" s="11">
        <v>680</v>
      </c>
      <c r="P9" s="11">
        <v>0</v>
      </c>
      <c r="Q9" s="11">
        <v>9189</v>
      </c>
    </row>
    <row r="10" spans="1:17">
      <c r="A10" s="15" t="s">
        <v>27</v>
      </c>
      <c r="B10" s="11">
        <v>175</v>
      </c>
      <c r="C10" s="11">
        <v>163</v>
      </c>
      <c r="D10" s="11">
        <v>210</v>
      </c>
      <c r="E10" s="11">
        <v>255</v>
      </c>
      <c r="F10" s="11">
        <v>7014</v>
      </c>
      <c r="G10" s="11">
        <v>20003</v>
      </c>
      <c r="H10" s="30">
        <f t="shared" si="0"/>
        <v>2.5651449089510132</v>
      </c>
      <c r="I10" s="11">
        <v>2900</v>
      </c>
      <c r="J10" s="22">
        <f t="shared" si="1"/>
        <v>0.37189022826365736</v>
      </c>
      <c r="K10" s="11">
        <v>23</v>
      </c>
      <c r="L10" s="11">
        <v>13</v>
      </c>
      <c r="M10" s="11">
        <v>10</v>
      </c>
      <c r="N10" s="11">
        <v>261</v>
      </c>
      <c r="O10" s="11">
        <v>195</v>
      </c>
      <c r="P10" s="11">
        <v>66</v>
      </c>
      <c r="Q10" s="11">
        <v>7798</v>
      </c>
    </row>
    <row r="11" spans="1:17">
      <c r="A11" s="15" t="s">
        <v>34</v>
      </c>
      <c r="B11" s="11">
        <v>0</v>
      </c>
      <c r="C11" s="11">
        <v>50</v>
      </c>
      <c r="D11" s="11">
        <v>41</v>
      </c>
      <c r="E11" s="11">
        <v>417</v>
      </c>
      <c r="F11" s="11">
        <v>900</v>
      </c>
      <c r="G11" s="11">
        <v>23812</v>
      </c>
      <c r="H11" s="30">
        <f t="shared" si="0"/>
        <v>2.1226600106970941</v>
      </c>
      <c r="I11" s="11">
        <v>4500</v>
      </c>
      <c r="J11" s="22">
        <f t="shared" si="1"/>
        <v>0.40114102335532181</v>
      </c>
      <c r="K11" s="11">
        <v>82</v>
      </c>
      <c r="L11" s="11">
        <v>15</v>
      </c>
      <c r="M11" s="11">
        <v>0</v>
      </c>
      <c r="N11" s="11">
        <v>450</v>
      </c>
      <c r="O11" s="11">
        <v>230</v>
      </c>
      <c r="P11" s="11">
        <v>0</v>
      </c>
      <c r="Q11" s="11">
        <v>11218</v>
      </c>
    </row>
    <row r="12" spans="1:17">
      <c r="A12" s="15" t="s">
        <v>38</v>
      </c>
      <c r="B12" s="11">
        <v>173</v>
      </c>
      <c r="C12" s="11">
        <v>65</v>
      </c>
      <c r="D12" s="11">
        <v>50</v>
      </c>
      <c r="E12" s="11">
        <v>35</v>
      </c>
      <c r="F12" s="11">
        <v>4336</v>
      </c>
      <c r="G12" s="11">
        <v>25520</v>
      </c>
      <c r="H12" s="30">
        <f t="shared" si="0"/>
        <v>4.1261115602263541</v>
      </c>
      <c r="I12" s="11">
        <v>5136</v>
      </c>
      <c r="J12" s="22">
        <f t="shared" si="1"/>
        <v>0.83039611964430071</v>
      </c>
      <c r="K12" s="11">
        <v>55</v>
      </c>
      <c r="L12" s="11">
        <v>40</v>
      </c>
      <c r="M12" s="11">
        <v>0</v>
      </c>
      <c r="N12" s="11">
        <v>6598</v>
      </c>
      <c r="O12" s="11">
        <v>3858</v>
      </c>
      <c r="P12" s="11">
        <v>0</v>
      </c>
      <c r="Q12" s="11">
        <v>6185</v>
      </c>
    </row>
    <row r="13" spans="1:17">
      <c r="A13" s="15" t="s">
        <v>42</v>
      </c>
      <c r="B13" s="11">
        <v>6</v>
      </c>
      <c r="C13" s="11">
        <v>4</v>
      </c>
      <c r="D13" s="11">
        <v>19</v>
      </c>
      <c r="E13" s="11">
        <v>6</v>
      </c>
      <c r="F13" s="11">
        <v>1800</v>
      </c>
      <c r="G13" s="11">
        <v>26056</v>
      </c>
      <c r="H13" s="30">
        <f t="shared" si="0"/>
        <v>1.7243067963735028</v>
      </c>
      <c r="I13" s="11">
        <v>2630</v>
      </c>
      <c r="J13" s="22">
        <f t="shared" si="1"/>
        <v>0.17404539739262789</v>
      </c>
      <c r="K13" s="11">
        <v>9</v>
      </c>
      <c r="L13" s="11">
        <v>4</v>
      </c>
      <c r="M13" s="11">
        <v>1</v>
      </c>
      <c r="N13" s="11">
        <v>620</v>
      </c>
      <c r="O13" s="11">
        <v>304</v>
      </c>
      <c r="P13" s="11">
        <v>8</v>
      </c>
      <c r="Q13" s="11">
        <v>15111</v>
      </c>
    </row>
    <row r="14" spans="1:17">
      <c r="A14" s="15" t="s">
        <v>49</v>
      </c>
      <c r="B14" s="11">
        <v>0</v>
      </c>
      <c r="C14" s="11">
        <v>0</v>
      </c>
      <c r="D14" s="11">
        <v>9</v>
      </c>
      <c r="E14" s="11">
        <v>9</v>
      </c>
      <c r="F14" s="11">
        <v>1237</v>
      </c>
      <c r="G14" s="11">
        <v>11632</v>
      </c>
      <c r="H14" s="30">
        <f t="shared" si="0"/>
        <v>0.93798887186517221</v>
      </c>
      <c r="I14" s="11">
        <v>3088</v>
      </c>
      <c r="J14" s="22">
        <f t="shared" si="1"/>
        <v>0.24901217643738408</v>
      </c>
      <c r="K14" s="11">
        <v>33</v>
      </c>
      <c r="L14" s="11">
        <v>8</v>
      </c>
      <c r="M14" s="11">
        <v>0</v>
      </c>
      <c r="N14" s="11">
        <v>870</v>
      </c>
      <c r="O14" s="11">
        <v>359</v>
      </c>
      <c r="P14" s="11">
        <v>0</v>
      </c>
      <c r="Q14" s="11">
        <v>12401</v>
      </c>
    </row>
    <row r="15" spans="1:17">
      <c r="A15" s="70"/>
      <c r="B15" s="57"/>
      <c r="C15" s="57"/>
      <c r="D15" s="57"/>
      <c r="E15" s="57"/>
      <c r="F15" s="57"/>
      <c r="G15" s="57"/>
      <c r="H15" s="86"/>
      <c r="I15" s="57"/>
      <c r="J15" s="81"/>
      <c r="K15" s="57"/>
      <c r="L15" s="57"/>
      <c r="M15" s="57"/>
      <c r="N15" s="57"/>
      <c r="O15" s="57"/>
      <c r="P15" s="57"/>
      <c r="Q15" s="57"/>
    </row>
    <row r="16" spans="1:17">
      <c r="A16" s="6" t="s">
        <v>626</v>
      </c>
      <c r="Q16" s="11"/>
    </row>
    <row r="17" spans="1:17">
      <c r="A17" s="15" t="s">
        <v>2</v>
      </c>
      <c r="B17" s="11">
        <v>454</v>
      </c>
      <c r="C17" s="11">
        <v>310</v>
      </c>
      <c r="D17" s="11">
        <v>702</v>
      </c>
      <c r="E17" s="11">
        <v>589</v>
      </c>
      <c r="F17" s="11">
        <v>3838</v>
      </c>
      <c r="G17" s="11">
        <v>107694</v>
      </c>
      <c r="H17" s="30">
        <f t="shared" ref="H17:H30" si="2">(G17/Q17)</f>
        <v>3.1764393581878245</v>
      </c>
      <c r="I17" s="11">
        <v>19182</v>
      </c>
      <c r="J17" s="22">
        <f t="shared" ref="J17:J30" si="3">(I17/Q17)</f>
        <v>0.56577394997640396</v>
      </c>
      <c r="K17" s="11">
        <v>97</v>
      </c>
      <c r="L17" s="11">
        <v>70</v>
      </c>
      <c r="M17" s="11">
        <v>18</v>
      </c>
      <c r="N17" s="11">
        <v>2084</v>
      </c>
      <c r="O17" s="11">
        <v>1330</v>
      </c>
      <c r="P17" s="11">
        <v>235</v>
      </c>
      <c r="Q17" s="11">
        <v>33904</v>
      </c>
    </row>
    <row r="18" spans="1:17">
      <c r="A18" s="15" t="s">
        <v>3</v>
      </c>
      <c r="B18" s="11">
        <v>443</v>
      </c>
      <c r="C18" s="11">
        <v>267</v>
      </c>
      <c r="D18" s="11">
        <v>322</v>
      </c>
      <c r="E18" s="11">
        <v>174</v>
      </c>
      <c r="F18" s="11">
        <v>9152</v>
      </c>
      <c r="G18" s="11">
        <v>75778</v>
      </c>
      <c r="H18" s="30">
        <f t="shared" si="2"/>
        <v>2.94752810299895</v>
      </c>
      <c r="I18" s="11">
        <v>12353</v>
      </c>
      <c r="J18" s="22">
        <f t="shared" si="3"/>
        <v>0.48049321249367927</v>
      </c>
      <c r="K18" s="11">
        <v>111</v>
      </c>
      <c r="L18" s="11">
        <v>53</v>
      </c>
      <c r="M18" s="11">
        <v>0</v>
      </c>
      <c r="N18" s="11">
        <v>3700</v>
      </c>
      <c r="O18" s="11">
        <v>2818</v>
      </c>
      <c r="P18" s="11">
        <v>0</v>
      </c>
      <c r="Q18" s="11">
        <v>25709</v>
      </c>
    </row>
    <row r="19" spans="1:17">
      <c r="A19" s="15" t="s">
        <v>7</v>
      </c>
      <c r="B19" s="11">
        <v>1442</v>
      </c>
      <c r="C19" s="11">
        <v>1333</v>
      </c>
      <c r="D19" s="11">
        <v>302</v>
      </c>
      <c r="E19" s="11">
        <v>271</v>
      </c>
      <c r="F19" s="11">
        <v>47685</v>
      </c>
      <c r="G19" s="11">
        <v>132507</v>
      </c>
      <c r="H19" s="30">
        <f t="shared" si="2"/>
        <v>3.6211023966332361</v>
      </c>
      <c r="I19" s="11">
        <v>9822</v>
      </c>
      <c r="J19" s="22">
        <f t="shared" si="3"/>
        <v>0.26841199136446864</v>
      </c>
      <c r="K19" s="11">
        <v>364</v>
      </c>
      <c r="L19" s="11">
        <v>187</v>
      </c>
      <c r="M19" s="11">
        <v>2</v>
      </c>
      <c r="N19" s="11">
        <v>9202</v>
      </c>
      <c r="O19" s="11">
        <v>4965</v>
      </c>
      <c r="P19" s="11">
        <v>22</v>
      </c>
      <c r="Q19" s="11">
        <v>36593</v>
      </c>
    </row>
    <row r="20" spans="1:17">
      <c r="A20" s="15" t="s">
        <v>10</v>
      </c>
      <c r="B20" s="11">
        <v>749</v>
      </c>
      <c r="C20" s="11">
        <v>272</v>
      </c>
      <c r="D20" s="11">
        <v>11</v>
      </c>
      <c r="E20" s="11">
        <v>7</v>
      </c>
      <c r="F20" s="11">
        <v>20096</v>
      </c>
      <c r="G20" s="11">
        <v>37498</v>
      </c>
      <c r="H20" s="30">
        <f t="shared" si="2"/>
        <v>1.133589286254119</v>
      </c>
      <c r="I20" s="11">
        <v>16308</v>
      </c>
      <c r="J20" s="22">
        <f t="shared" si="3"/>
        <v>0.49300160222497658</v>
      </c>
      <c r="K20" s="11">
        <v>93</v>
      </c>
      <c r="L20" s="11">
        <v>79</v>
      </c>
      <c r="M20" s="11">
        <v>5</v>
      </c>
      <c r="N20" s="11">
        <v>1406</v>
      </c>
      <c r="O20" s="11">
        <v>1311</v>
      </c>
      <c r="P20" s="11">
        <v>33</v>
      </c>
      <c r="Q20" s="11">
        <v>33079</v>
      </c>
    </row>
    <row r="21" spans="1:17">
      <c r="A21" s="15" t="s">
        <v>11</v>
      </c>
      <c r="B21" s="11">
        <v>0</v>
      </c>
      <c r="C21" s="11">
        <v>0</v>
      </c>
      <c r="D21" s="11">
        <v>129</v>
      </c>
      <c r="E21" s="11">
        <v>115</v>
      </c>
      <c r="F21" s="11">
        <v>6727</v>
      </c>
      <c r="G21" s="11">
        <v>60472</v>
      </c>
      <c r="H21" s="30">
        <f t="shared" si="2"/>
        <v>2.7890416013282908</v>
      </c>
      <c r="I21" s="11">
        <v>1074</v>
      </c>
      <c r="J21" s="22">
        <f t="shared" si="3"/>
        <v>4.9534175814039294E-2</v>
      </c>
      <c r="K21" s="11">
        <v>130</v>
      </c>
      <c r="L21" s="11">
        <v>80</v>
      </c>
      <c r="M21" s="11">
        <v>0</v>
      </c>
      <c r="N21" s="11">
        <v>2770</v>
      </c>
      <c r="O21" s="11">
        <v>2049</v>
      </c>
      <c r="P21" s="11">
        <v>0</v>
      </c>
      <c r="Q21" s="11">
        <v>21682</v>
      </c>
    </row>
    <row r="22" spans="1:17">
      <c r="A22" s="15" t="s">
        <v>13</v>
      </c>
      <c r="B22" s="11">
        <v>225</v>
      </c>
      <c r="C22" s="11">
        <v>183</v>
      </c>
      <c r="D22" s="11">
        <v>367</v>
      </c>
      <c r="E22" s="11">
        <v>241</v>
      </c>
      <c r="F22" s="11">
        <v>12597</v>
      </c>
      <c r="G22" s="11">
        <v>41892</v>
      </c>
      <c r="H22" s="30">
        <f t="shared" si="2"/>
        <v>1.3536254362155875</v>
      </c>
      <c r="I22" s="11">
        <v>6020</v>
      </c>
      <c r="J22" s="22">
        <f t="shared" si="3"/>
        <v>0.19451983973116194</v>
      </c>
      <c r="K22" s="11">
        <v>55</v>
      </c>
      <c r="L22" s="11">
        <v>31</v>
      </c>
      <c r="M22" s="11">
        <v>18</v>
      </c>
      <c r="N22" s="11">
        <v>1210</v>
      </c>
      <c r="O22" s="11">
        <v>932</v>
      </c>
      <c r="P22" s="11">
        <v>153</v>
      </c>
      <c r="Q22" s="11">
        <v>30948</v>
      </c>
    </row>
    <row r="23" spans="1:17">
      <c r="A23" s="15" t="s">
        <v>20</v>
      </c>
      <c r="B23" s="11">
        <v>273</v>
      </c>
      <c r="C23" s="11">
        <v>33</v>
      </c>
      <c r="D23" s="11">
        <v>58</v>
      </c>
      <c r="E23" s="11">
        <v>39</v>
      </c>
      <c r="F23" s="11">
        <v>1347</v>
      </c>
      <c r="G23" s="11">
        <v>52578</v>
      </c>
      <c r="H23" s="30">
        <f t="shared" si="2"/>
        <v>1.6463552104208417</v>
      </c>
      <c r="I23" s="11">
        <v>11217</v>
      </c>
      <c r="J23" s="22">
        <f t="shared" si="3"/>
        <v>0.35123371743486975</v>
      </c>
      <c r="K23" s="11">
        <v>71</v>
      </c>
      <c r="L23" s="11">
        <v>36</v>
      </c>
      <c r="M23" s="11">
        <v>4</v>
      </c>
      <c r="N23" s="11">
        <v>1497</v>
      </c>
      <c r="O23" s="11">
        <v>710</v>
      </c>
      <c r="P23" s="11">
        <v>25</v>
      </c>
      <c r="Q23" s="11">
        <v>31936</v>
      </c>
    </row>
    <row r="24" spans="1:17">
      <c r="A24" s="15" t="s">
        <v>28</v>
      </c>
      <c r="B24" s="11">
        <v>163</v>
      </c>
      <c r="C24" s="11">
        <v>161</v>
      </c>
      <c r="D24" s="11">
        <v>81</v>
      </c>
      <c r="E24" s="11">
        <v>61</v>
      </c>
      <c r="F24" s="11">
        <v>4245</v>
      </c>
      <c r="G24" s="11">
        <v>35752</v>
      </c>
      <c r="H24" s="30">
        <f t="shared" si="2"/>
        <v>0.9765104337375724</v>
      </c>
      <c r="I24" s="11">
        <v>6299</v>
      </c>
      <c r="J24" s="22">
        <f t="shared" si="3"/>
        <v>0.17204741614771113</v>
      </c>
      <c r="K24" s="11">
        <v>28</v>
      </c>
      <c r="L24" s="11">
        <v>18</v>
      </c>
      <c r="M24" s="11">
        <v>0</v>
      </c>
      <c r="N24" s="11">
        <v>550</v>
      </c>
      <c r="O24" s="11">
        <v>385</v>
      </c>
      <c r="P24" s="11">
        <v>0</v>
      </c>
      <c r="Q24" s="11">
        <v>36612</v>
      </c>
    </row>
    <row r="25" spans="1:17">
      <c r="A25" s="15" t="s">
        <v>32</v>
      </c>
      <c r="B25" s="11">
        <v>161</v>
      </c>
      <c r="C25" s="11">
        <v>7</v>
      </c>
      <c r="D25" s="11">
        <v>161</v>
      </c>
      <c r="E25" s="11">
        <v>161</v>
      </c>
      <c r="F25" s="11">
        <v>663</v>
      </c>
      <c r="G25" s="11">
        <v>56479</v>
      </c>
      <c r="H25" s="30">
        <f t="shared" si="2"/>
        <v>1.8962229310055396</v>
      </c>
      <c r="I25" s="11">
        <v>20097</v>
      </c>
      <c r="J25" s="22">
        <f t="shared" si="3"/>
        <v>0.67473560517038778</v>
      </c>
      <c r="K25" s="11">
        <v>27</v>
      </c>
      <c r="L25" s="11">
        <v>12</v>
      </c>
      <c r="M25" s="11">
        <v>6</v>
      </c>
      <c r="N25" s="11">
        <v>544</v>
      </c>
      <c r="O25" s="11">
        <v>471</v>
      </c>
      <c r="P25" s="11">
        <v>73</v>
      </c>
      <c r="Q25" s="11">
        <v>29785</v>
      </c>
    </row>
    <row r="26" spans="1:17">
      <c r="A26" s="15" t="s">
        <v>39</v>
      </c>
      <c r="B26" s="11">
        <v>336</v>
      </c>
      <c r="C26" s="11">
        <v>259</v>
      </c>
      <c r="D26" s="11">
        <v>356</v>
      </c>
      <c r="E26" s="11">
        <v>229</v>
      </c>
      <c r="F26" s="11">
        <v>10003</v>
      </c>
      <c r="G26" s="11">
        <v>113762</v>
      </c>
      <c r="H26" s="30">
        <f t="shared" si="2"/>
        <v>2.9568539793107034</v>
      </c>
      <c r="I26" s="11">
        <v>17586</v>
      </c>
      <c r="J26" s="22">
        <f t="shared" si="3"/>
        <v>0.45708790351925976</v>
      </c>
      <c r="K26" s="11">
        <v>185</v>
      </c>
      <c r="L26" s="11">
        <v>153</v>
      </c>
      <c r="M26" s="11">
        <v>24</v>
      </c>
      <c r="N26" s="11">
        <v>7302</v>
      </c>
      <c r="O26" s="11">
        <v>5747</v>
      </c>
      <c r="P26" s="11">
        <v>491</v>
      </c>
      <c r="Q26" s="11">
        <v>38474</v>
      </c>
    </row>
    <row r="27" spans="1:17">
      <c r="A27" s="15" t="s">
        <v>41</v>
      </c>
      <c r="B27" s="11">
        <v>381</v>
      </c>
      <c r="C27" s="11">
        <v>270</v>
      </c>
      <c r="D27" s="11">
        <v>1864</v>
      </c>
      <c r="E27" s="11">
        <v>896</v>
      </c>
      <c r="F27" s="11">
        <v>6552</v>
      </c>
      <c r="G27" s="11">
        <v>33303</v>
      </c>
      <c r="H27" s="30">
        <f t="shared" si="2"/>
        <v>1.1713622454363195</v>
      </c>
      <c r="I27" s="11">
        <v>13911</v>
      </c>
      <c r="J27" s="22">
        <f t="shared" si="3"/>
        <v>0.48928985966023003</v>
      </c>
      <c r="K27" s="11">
        <v>457</v>
      </c>
      <c r="L27" s="11">
        <v>194</v>
      </c>
      <c r="M27" s="11">
        <v>68</v>
      </c>
      <c r="N27" s="11">
        <v>4161</v>
      </c>
      <c r="O27" s="11">
        <v>2427</v>
      </c>
      <c r="P27" s="11">
        <v>883</v>
      </c>
      <c r="Q27" s="11">
        <v>28431</v>
      </c>
    </row>
    <row r="28" spans="1:17">
      <c r="A28" s="15" t="s">
        <v>45</v>
      </c>
      <c r="B28" s="11">
        <v>334</v>
      </c>
      <c r="C28" s="11">
        <v>23</v>
      </c>
      <c r="D28" s="11">
        <v>83</v>
      </c>
      <c r="E28" s="11">
        <v>56</v>
      </c>
      <c r="F28" s="11">
        <v>30847</v>
      </c>
      <c r="G28" s="11">
        <v>67674</v>
      </c>
      <c r="H28" s="30">
        <f t="shared" si="2"/>
        <v>2.4685926898664916</v>
      </c>
      <c r="I28" s="11">
        <v>14176</v>
      </c>
      <c r="J28" s="22">
        <f t="shared" si="3"/>
        <v>0.51710804698329316</v>
      </c>
      <c r="K28" s="11">
        <v>54</v>
      </c>
      <c r="L28" s="11">
        <v>35</v>
      </c>
      <c r="M28" s="11">
        <v>0</v>
      </c>
      <c r="N28" s="11">
        <v>1338</v>
      </c>
      <c r="O28" s="11">
        <v>481</v>
      </c>
      <c r="P28" s="11">
        <v>0</v>
      </c>
      <c r="Q28" s="11">
        <v>27414</v>
      </c>
    </row>
    <row r="29" spans="1:17">
      <c r="A29" s="15" t="s">
        <v>48</v>
      </c>
      <c r="B29" s="11">
        <v>368</v>
      </c>
      <c r="C29" s="11">
        <v>271</v>
      </c>
      <c r="D29" s="11">
        <v>1076</v>
      </c>
      <c r="E29" s="11">
        <v>696</v>
      </c>
      <c r="F29" s="11">
        <v>7285</v>
      </c>
      <c r="G29" s="11">
        <v>76339</v>
      </c>
      <c r="H29" s="30">
        <f t="shared" si="2"/>
        <v>3.6948356807511735</v>
      </c>
      <c r="I29" s="11">
        <v>15700</v>
      </c>
      <c r="J29" s="22">
        <f t="shared" si="3"/>
        <v>0.75988577513189104</v>
      </c>
      <c r="K29" s="11">
        <v>146</v>
      </c>
      <c r="L29" s="11">
        <v>36</v>
      </c>
      <c r="M29" s="11">
        <v>0</v>
      </c>
      <c r="N29" s="11">
        <v>4293</v>
      </c>
      <c r="O29" s="11">
        <v>1711</v>
      </c>
      <c r="P29" s="11">
        <v>0</v>
      </c>
      <c r="Q29" s="11">
        <v>20661</v>
      </c>
    </row>
    <row r="30" spans="1:17">
      <c r="A30" s="15" t="s">
        <v>50</v>
      </c>
      <c r="B30" s="11">
        <v>163</v>
      </c>
      <c r="C30" s="11">
        <v>95</v>
      </c>
      <c r="D30" s="11">
        <v>246</v>
      </c>
      <c r="E30" s="11">
        <v>118</v>
      </c>
      <c r="F30" s="11">
        <v>5286</v>
      </c>
      <c r="G30" s="11">
        <v>58763</v>
      </c>
      <c r="H30" s="30">
        <f t="shared" si="2"/>
        <v>2.08416385884022</v>
      </c>
      <c r="I30" s="11">
        <v>11167</v>
      </c>
      <c r="J30" s="22">
        <f t="shared" si="3"/>
        <v>0.39606313176095054</v>
      </c>
      <c r="K30" s="11">
        <v>56</v>
      </c>
      <c r="L30" s="11">
        <v>38</v>
      </c>
      <c r="M30" s="11">
        <v>0</v>
      </c>
      <c r="N30" s="11">
        <v>930</v>
      </c>
      <c r="O30" s="11">
        <v>816</v>
      </c>
      <c r="P30" s="11">
        <v>0</v>
      </c>
      <c r="Q30" s="11">
        <v>28195</v>
      </c>
    </row>
    <row r="31" spans="1:17">
      <c r="A31" s="70"/>
      <c r="B31" s="57"/>
      <c r="C31" s="57"/>
      <c r="D31" s="57"/>
      <c r="E31" s="57"/>
      <c r="F31" s="57"/>
      <c r="G31" s="57"/>
      <c r="H31" s="86"/>
      <c r="I31" s="57"/>
      <c r="J31" s="81"/>
      <c r="K31" s="57"/>
      <c r="L31" s="57"/>
      <c r="M31" s="57"/>
      <c r="N31" s="57"/>
      <c r="O31" s="57"/>
      <c r="P31" s="57"/>
      <c r="Q31" s="57"/>
    </row>
    <row r="32" spans="1:17">
      <c r="A32" s="6" t="s">
        <v>627</v>
      </c>
      <c r="Q32" s="11"/>
    </row>
    <row r="33" spans="1:17">
      <c r="A33" s="15" t="s">
        <v>6</v>
      </c>
      <c r="B33" s="11">
        <v>40</v>
      </c>
      <c r="C33" s="11">
        <v>35</v>
      </c>
      <c r="D33" s="11">
        <v>248</v>
      </c>
      <c r="E33" s="11">
        <v>209</v>
      </c>
      <c r="F33" s="11">
        <v>12285</v>
      </c>
      <c r="G33" s="11">
        <v>233256</v>
      </c>
      <c r="H33" s="30">
        <f t="shared" ref="H33:H42" si="4">(G33/Q33)</f>
        <v>3.9032128514056224</v>
      </c>
      <c r="I33" s="11">
        <v>24388</v>
      </c>
      <c r="J33" s="22" t="e">
        <f>(I33/#REF!)</f>
        <v>#REF!</v>
      </c>
      <c r="K33" s="11">
        <v>573</v>
      </c>
      <c r="L33" s="11">
        <v>209</v>
      </c>
      <c r="M33" s="11">
        <v>12</v>
      </c>
      <c r="N33" s="11">
        <v>15071</v>
      </c>
      <c r="O33" s="11">
        <v>11231</v>
      </c>
      <c r="P33" s="11">
        <v>123</v>
      </c>
      <c r="Q33" s="11">
        <v>59760</v>
      </c>
    </row>
    <row r="34" spans="1:17">
      <c r="A34" s="15" t="s">
        <v>14</v>
      </c>
      <c r="B34" s="11">
        <v>116</v>
      </c>
      <c r="C34" s="11">
        <v>72</v>
      </c>
      <c r="D34" s="11">
        <v>841</v>
      </c>
      <c r="E34" s="11">
        <v>643</v>
      </c>
      <c r="F34" s="11">
        <v>51352</v>
      </c>
      <c r="G34" s="11">
        <v>201126</v>
      </c>
      <c r="H34" s="30">
        <f t="shared" si="4"/>
        <v>4.4442823997348357</v>
      </c>
      <c r="I34" s="11">
        <v>32880</v>
      </c>
      <c r="J34" s="22">
        <f>(I34/Q33)</f>
        <v>0.55020080321285136</v>
      </c>
      <c r="K34" s="11">
        <v>521</v>
      </c>
      <c r="L34" s="11">
        <v>220</v>
      </c>
      <c r="M34" s="11">
        <v>46</v>
      </c>
      <c r="N34" s="11">
        <v>11065</v>
      </c>
      <c r="O34" s="11">
        <v>4541</v>
      </c>
      <c r="P34" s="11">
        <v>497</v>
      </c>
      <c r="Q34" s="11">
        <v>45255</v>
      </c>
    </row>
    <row r="35" spans="1:17">
      <c r="A35" s="15" t="s">
        <v>21</v>
      </c>
      <c r="B35" s="11">
        <v>464</v>
      </c>
      <c r="C35" s="11">
        <v>402</v>
      </c>
      <c r="D35" s="11">
        <v>981</v>
      </c>
      <c r="E35" s="11">
        <v>1097</v>
      </c>
      <c r="F35" s="11">
        <v>37747</v>
      </c>
      <c r="G35" s="11">
        <v>200660</v>
      </c>
      <c r="H35" s="30">
        <f t="shared" si="4"/>
        <v>3.4724673796421279</v>
      </c>
      <c r="I35" s="11">
        <v>25358</v>
      </c>
      <c r="J35" s="22">
        <f t="shared" ref="J35:J42" si="5">(I35/Q35)</f>
        <v>0.43882601322119547</v>
      </c>
      <c r="K35" s="11">
        <v>616</v>
      </c>
      <c r="L35" s="11">
        <v>308</v>
      </c>
      <c r="M35" s="11">
        <v>42</v>
      </c>
      <c r="N35" s="11">
        <v>12812</v>
      </c>
      <c r="O35" s="11">
        <v>8804</v>
      </c>
      <c r="P35" s="11">
        <v>653</v>
      </c>
      <c r="Q35" s="11">
        <v>57786</v>
      </c>
    </row>
    <row r="36" spans="1:17">
      <c r="A36" s="15" t="s">
        <v>24</v>
      </c>
      <c r="B36" s="11">
        <v>500</v>
      </c>
      <c r="C36" s="11">
        <v>231</v>
      </c>
      <c r="D36" s="11">
        <v>866</v>
      </c>
      <c r="E36" s="11">
        <v>500</v>
      </c>
      <c r="F36" s="11">
        <v>2087</v>
      </c>
      <c r="G36" s="11">
        <v>152880</v>
      </c>
      <c r="H36" s="30">
        <f t="shared" si="4"/>
        <v>2.7611118134696309</v>
      </c>
      <c r="I36" s="11">
        <v>22159</v>
      </c>
      <c r="J36" s="22">
        <f t="shared" si="5"/>
        <v>0.40020589138326501</v>
      </c>
      <c r="K36" s="11">
        <v>411</v>
      </c>
      <c r="L36" s="11">
        <v>107</v>
      </c>
      <c r="M36" s="11">
        <v>0</v>
      </c>
      <c r="N36" s="11">
        <v>6373</v>
      </c>
      <c r="O36" s="11">
        <v>3407</v>
      </c>
      <c r="P36" s="11">
        <v>0</v>
      </c>
      <c r="Q36" s="11">
        <v>55369</v>
      </c>
    </row>
    <row r="37" spans="1:17">
      <c r="A37" s="15" t="s">
        <v>31</v>
      </c>
      <c r="B37" s="11">
        <v>188</v>
      </c>
      <c r="C37" s="11">
        <v>153</v>
      </c>
      <c r="D37" s="11">
        <v>350</v>
      </c>
      <c r="E37" s="11">
        <v>254</v>
      </c>
      <c r="F37" s="11">
        <v>1661</v>
      </c>
      <c r="G37" s="11">
        <v>57873</v>
      </c>
      <c r="H37" s="30">
        <f t="shared" si="4"/>
        <v>1.3927179092265485</v>
      </c>
      <c r="I37" s="11">
        <v>26943</v>
      </c>
      <c r="J37" s="22">
        <f t="shared" si="5"/>
        <v>0.64838523367184864</v>
      </c>
      <c r="K37" s="11">
        <v>147</v>
      </c>
      <c r="L37" s="11">
        <v>85</v>
      </c>
      <c r="M37" s="11">
        <v>18</v>
      </c>
      <c r="N37" s="11">
        <v>4122</v>
      </c>
      <c r="O37" s="11">
        <v>2108</v>
      </c>
      <c r="P37" s="11">
        <v>129</v>
      </c>
      <c r="Q37" s="11">
        <v>41554</v>
      </c>
    </row>
    <row r="38" spans="1:17">
      <c r="A38" s="15" t="s">
        <v>35</v>
      </c>
      <c r="B38" s="11">
        <v>494</v>
      </c>
      <c r="C38" s="11">
        <v>421</v>
      </c>
      <c r="D38" s="11">
        <v>360</v>
      </c>
      <c r="E38" s="11">
        <v>330</v>
      </c>
      <c r="F38" s="11">
        <v>11757</v>
      </c>
      <c r="G38" s="11">
        <v>144184</v>
      </c>
      <c r="H38" s="30">
        <f t="shared" si="4"/>
        <v>2.6075413690207072</v>
      </c>
      <c r="I38" s="11">
        <v>33974</v>
      </c>
      <c r="J38" s="22">
        <f t="shared" si="5"/>
        <v>0.61441359978298216</v>
      </c>
      <c r="K38" s="11">
        <v>317</v>
      </c>
      <c r="L38" s="11">
        <v>62</v>
      </c>
      <c r="M38" s="11">
        <v>12</v>
      </c>
      <c r="N38" s="11">
        <v>6716</v>
      </c>
      <c r="O38" s="11">
        <v>2185</v>
      </c>
      <c r="P38" s="11">
        <v>82</v>
      </c>
      <c r="Q38" s="11">
        <v>55295</v>
      </c>
    </row>
    <row r="39" spans="1:17">
      <c r="A39" s="15" t="s">
        <v>37</v>
      </c>
      <c r="B39" s="11">
        <v>167</v>
      </c>
      <c r="C39" s="11">
        <v>103</v>
      </c>
      <c r="D39" s="11">
        <v>251</v>
      </c>
      <c r="E39" s="11">
        <v>185</v>
      </c>
      <c r="F39" s="11">
        <v>27800</v>
      </c>
      <c r="G39" s="11">
        <v>40400</v>
      </c>
      <c r="H39" s="30">
        <f t="shared" si="4"/>
        <v>0.90939786156443447</v>
      </c>
      <c r="I39" s="11">
        <v>13600</v>
      </c>
      <c r="J39" s="22">
        <f t="shared" si="5"/>
        <v>0.3061339335959482</v>
      </c>
      <c r="K39" s="11">
        <v>175</v>
      </c>
      <c r="L39" s="11">
        <v>150</v>
      </c>
      <c r="M39" s="11">
        <v>0</v>
      </c>
      <c r="N39" s="11">
        <v>2200</v>
      </c>
      <c r="O39" s="11">
        <v>2000</v>
      </c>
      <c r="P39" s="11">
        <v>0</v>
      </c>
      <c r="Q39" s="11">
        <v>44425</v>
      </c>
    </row>
    <row r="40" spans="1:17">
      <c r="A40" s="15" t="s">
        <v>40</v>
      </c>
      <c r="B40" s="11">
        <v>335</v>
      </c>
      <c r="C40" s="11">
        <v>200</v>
      </c>
      <c r="D40" s="11">
        <v>66</v>
      </c>
      <c r="E40" s="11">
        <v>48</v>
      </c>
      <c r="F40" s="11">
        <v>14282</v>
      </c>
      <c r="G40" s="11">
        <v>661584</v>
      </c>
      <c r="H40" s="30">
        <f t="shared" si="4"/>
        <v>13.72808764940239</v>
      </c>
      <c r="I40" s="11">
        <v>15279</v>
      </c>
      <c r="J40" s="22">
        <f t="shared" si="5"/>
        <v>0.31704432270916333</v>
      </c>
      <c r="K40" s="11">
        <v>266</v>
      </c>
      <c r="L40" s="11">
        <v>135</v>
      </c>
      <c r="M40" s="11">
        <v>119</v>
      </c>
      <c r="N40" s="11">
        <v>2878</v>
      </c>
      <c r="O40" s="11">
        <v>1785</v>
      </c>
      <c r="P40" s="11">
        <v>1761</v>
      </c>
      <c r="Q40" s="11">
        <v>48192</v>
      </c>
    </row>
    <row r="41" spans="1:17">
      <c r="A41" s="15" t="s">
        <v>46</v>
      </c>
      <c r="B41" s="11">
        <v>692</v>
      </c>
      <c r="C41" s="11">
        <v>580</v>
      </c>
      <c r="D41" s="11">
        <v>222</v>
      </c>
      <c r="E41" s="11">
        <v>210</v>
      </c>
      <c r="F41" s="11">
        <v>7793</v>
      </c>
      <c r="G41" s="11">
        <v>128701</v>
      </c>
      <c r="H41" s="30">
        <f t="shared" si="4"/>
        <v>2.6765868064220948</v>
      </c>
      <c r="I41" s="11">
        <v>22707</v>
      </c>
      <c r="J41" s="22">
        <f t="shared" si="5"/>
        <v>0.47223608684801599</v>
      </c>
      <c r="K41" s="11">
        <v>114</v>
      </c>
      <c r="L41" s="11">
        <v>97</v>
      </c>
      <c r="M41" s="11">
        <v>0</v>
      </c>
      <c r="N41" s="11">
        <v>2700</v>
      </c>
      <c r="O41" s="11">
        <v>1449</v>
      </c>
      <c r="P41" s="11">
        <v>0</v>
      </c>
      <c r="Q41" s="11">
        <v>48084</v>
      </c>
    </row>
    <row r="42" spans="1:17">
      <c r="A42" s="15" t="s">
        <v>47</v>
      </c>
      <c r="B42" s="11">
        <v>452</v>
      </c>
      <c r="C42" s="11">
        <v>248</v>
      </c>
      <c r="D42" s="11">
        <v>423</v>
      </c>
      <c r="E42" s="11">
        <v>318</v>
      </c>
      <c r="F42" s="11">
        <v>13002</v>
      </c>
      <c r="G42" s="11">
        <v>135844</v>
      </c>
      <c r="H42" s="30">
        <f t="shared" si="4"/>
        <v>2.7305326633165827</v>
      </c>
      <c r="I42" s="11">
        <v>17032</v>
      </c>
      <c r="J42" s="22">
        <f t="shared" si="5"/>
        <v>0.34235175879396984</v>
      </c>
      <c r="K42" s="11">
        <v>139</v>
      </c>
      <c r="L42" s="11">
        <v>106</v>
      </c>
      <c r="M42" s="11">
        <v>33</v>
      </c>
      <c r="N42" s="11">
        <v>2990</v>
      </c>
      <c r="O42" s="11">
        <v>2447</v>
      </c>
      <c r="P42" s="11">
        <v>543</v>
      </c>
      <c r="Q42" s="11">
        <v>49750</v>
      </c>
    </row>
    <row r="43" spans="1:17">
      <c r="A43" s="70"/>
      <c r="B43" s="57"/>
      <c r="C43" s="57"/>
      <c r="D43" s="57"/>
      <c r="E43" s="57"/>
      <c r="F43" s="57"/>
      <c r="G43" s="57"/>
      <c r="H43" s="86"/>
      <c r="I43" s="57"/>
      <c r="J43" s="81"/>
      <c r="K43" s="57"/>
      <c r="L43" s="57"/>
      <c r="M43" s="57"/>
      <c r="N43" s="57"/>
      <c r="O43" s="57"/>
      <c r="P43" s="57"/>
      <c r="Q43" s="57"/>
    </row>
    <row r="44" spans="1:17">
      <c r="A44" s="6" t="s">
        <v>628</v>
      </c>
      <c r="Q44" s="11"/>
    </row>
    <row r="45" spans="1:17">
      <c r="A45" s="15" t="s">
        <v>9</v>
      </c>
      <c r="B45" s="11">
        <v>89</v>
      </c>
      <c r="C45" s="11">
        <v>61</v>
      </c>
      <c r="D45" s="11">
        <v>1034</v>
      </c>
      <c r="E45" s="11">
        <v>782</v>
      </c>
      <c r="F45" s="11">
        <v>24872</v>
      </c>
      <c r="G45" s="11">
        <v>224560</v>
      </c>
      <c r="H45" s="30">
        <f>(G45/Q34)</f>
        <v>4.9621036349574634</v>
      </c>
      <c r="I45" s="11">
        <v>27992</v>
      </c>
      <c r="J45" s="22">
        <f>(I45/Q34)</f>
        <v>0.61853938791293783</v>
      </c>
      <c r="K45" s="11">
        <v>684</v>
      </c>
      <c r="L45" s="11">
        <v>426</v>
      </c>
      <c r="M45" s="11">
        <v>48</v>
      </c>
      <c r="N45" s="11">
        <v>13330</v>
      </c>
      <c r="O45" s="11">
        <v>10255</v>
      </c>
      <c r="P45" s="11">
        <v>830</v>
      </c>
      <c r="Q45" s="11">
        <v>62853</v>
      </c>
    </row>
    <row r="46" spans="1:17">
      <c r="A46" s="15" t="s">
        <v>22</v>
      </c>
      <c r="B46" s="11">
        <v>591</v>
      </c>
      <c r="C46" s="11">
        <v>541</v>
      </c>
      <c r="D46" s="11">
        <v>907</v>
      </c>
      <c r="E46" s="11">
        <v>878</v>
      </c>
      <c r="F46" s="11">
        <v>495</v>
      </c>
      <c r="G46" s="11">
        <v>96279</v>
      </c>
      <c r="H46" s="30">
        <f>(G46/Q46)</f>
        <v>1.4026456491018489</v>
      </c>
      <c r="I46" s="11">
        <v>41267</v>
      </c>
      <c r="J46" s="22">
        <f>(I46/Q46)</f>
        <v>0.60120044871141154</v>
      </c>
      <c r="K46" s="11">
        <v>220</v>
      </c>
      <c r="L46" s="11">
        <v>157</v>
      </c>
      <c r="M46" s="11">
        <v>26</v>
      </c>
      <c r="N46" s="11">
        <v>5637</v>
      </c>
      <c r="O46" s="11">
        <v>2444</v>
      </c>
      <c r="P46" s="11">
        <v>224</v>
      </c>
      <c r="Q46" s="11">
        <v>68641</v>
      </c>
    </row>
    <row r="47" spans="1:17">
      <c r="A47" s="15" t="s">
        <v>36</v>
      </c>
      <c r="B47" s="11">
        <v>188</v>
      </c>
      <c r="C47" s="11">
        <v>155</v>
      </c>
      <c r="D47" s="11">
        <v>1692</v>
      </c>
      <c r="E47" s="11">
        <v>1292</v>
      </c>
      <c r="F47" s="11">
        <v>52122</v>
      </c>
      <c r="G47" s="11">
        <v>220871</v>
      </c>
      <c r="H47" s="30">
        <f>(G47/Q47)</f>
        <v>3.2406209193479758</v>
      </c>
      <c r="I47" s="11">
        <v>32570</v>
      </c>
      <c r="J47" s="22">
        <f>(I47/Q47)</f>
        <v>0.47786727702216941</v>
      </c>
      <c r="K47" s="11">
        <v>373</v>
      </c>
      <c r="L47" s="11">
        <v>282</v>
      </c>
      <c r="M47" s="11">
        <v>2</v>
      </c>
      <c r="N47" s="11">
        <v>12376</v>
      </c>
      <c r="O47" s="11">
        <v>8762</v>
      </c>
      <c r="P47" s="11">
        <v>35</v>
      </c>
      <c r="Q47" s="11">
        <v>68157</v>
      </c>
    </row>
    <row r="48" spans="1:17">
      <c r="A48" s="15" t="s">
        <v>43</v>
      </c>
      <c r="B48" s="11">
        <v>881</v>
      </c>
      <c r="C48" s="11">
        <v>74</v>
      </c>
      <c r="D48" s="11">
        <v>40</v>
      </c>
      <c r="E48" s="11">
        <v>32</v>
      </c>
      <c r="F48" s="11">
        <v>29069</v>
      </c>
      <c r="G48" s="11">
        <v>178327</v>
      </c>
      <c r="H48" s="30">
        <f>(G48/Q48)</f>
        <v>2.3191276302442323</v>
      </c>
      <c r="I48" s="11">
        <v>55365</v>
      </c>
      <c r="J48" s="22">
        <f>(I48/Q48)</f>
        <v>0.72001716648893277</v>
      </c>
      <c r="K48" s="11">
        <v>300</v>
      </c>
      <c r="L48" s="11">
        <v>185</v>
      </c>
      <c r="M48" s="11">
        <v>10</v>
      </c>
      <c r="N48" s="11">
        <v>191009</v>
      </c>
      <c r="O48" s="11">
        <v>5701</v>
      </c>
      <c r="P48" s="11">
        <v>152</v>
      </c>
      <c r="Q48" s="11">
        <v>76894</v>
      </c>
    </row>
    <row r="49" spans="1:17">
      <c r="A49" s="15" t="s">
        <v>44</v>
      </c>
      <c r="B49" s="11">
        <v>1292</v>
      </c>
      <c r="C49" s="11">
        <v>585</v>
      </c>
      <c r="D49" s="11">
        <v>377</v>
      </c>
      <c r="E49" s="11">
        <v>208</v>
      </c>
      <c r="F49" s="11">
        <v>17532</v>
      </c>
      <c r="G49" s="11">
        <v>116048</v>
      </c>
      <c r="H49" s="30">
        <f>(G49/Q49)</f>
        <v>1.5425145880132389</v>
      </c>
      <c r="I49" s="11">
        <v>36005</v>
      </c>
      <c r="J49" s="22">
        <f>(I49/Q49)</f>
        <v>0.47857987851075989</v>
      </c>
      <c r="K49" s="11">
        <v>923</v>
      </c>
      <c r="L49" s="11">
        <v>228</v>
      </c>
      <c r="M49" s="11">
        <v>2</v>
      </c>
      <c r="N49" s="11">
        <v>25145</v>
      </c>
      <c r="O49" s="11">
        <v>17599</v>
      </c>
      <c r="P49" s="11">
        <v>12</v>
      </c>
      <c r="Q49" s="11">
        <v>75233</v>
      </c>
    </row>
    <row r="50" spans="1:17">
      <c r="A50" s="70"/>
      <c r="B50" s="57"/>
      <c r="C50" s="57"/>
      <c r="D50" s="57"/>
      <c r="E50" s="57"/>
      <c r="F50" s="57"/>
      <c r="G50" s="57"/>
      <c r="H50" s="86"/>
      <c r="I50" s="57"/>
      <c r="J50" s="81"/>
      <c r="K50" s="57"/>
      <c r="L50" s="57"/>
      <c r="M50" s="57"/>
      <c r="N50" s="57"/>
      <c r="O50" s="57"/>
      <c r="P50" s="57"/>
      <c r="Q50" s="57"/>
    </row>
    <row r="51" spans="1:17">
      <c r="A51" s="6" t="s">
        <v>629</v>
      </c>
      <c r="Q51" s="11"/>
    </row>
    <row r="52" spans="1:17">
      <c r="A52" s="15" t="s">
        <v>23</v>
      </c>
      <c r="B52" s="11">
        <v>711</v>
      </c>
      <c r="C52" s="11">
        <v>362</v>
      </c>
      <c r="D52" s="11">
        <v>1844</v>
      </c>
      <c r="E52" s="11">
        <v>1247</v>
      </c>
      <c r="F52" s="11">
        <v>23624</v>
      </c>
      <c r="G52" s="11">
        <v>261368</v>
      </c>
      <c r="H52" s="30">
        <f>(G52/Q52)</f>
        <v>2.4115443523832369</v>
      </c>
      <c r="I52" s="11">
        <v>53066</v>
      </c>
      <c r="J52" s="22">
        <f>(I52/Q52)</f>
        <v>0.48962004760938166</v>
      </c>
      <c r="K52" s="11">
        <v>360</v>
      </c>
      <c r="L52" s="11">
        <v>202</v>
      </c>
      <c r="M52" s="11">
        <v>53</v>
      </c>
      <c r="N52" s="11">
        <v>11242</v>
      </c>
      <c r="O52" s="11">
        <v>7079</v>
      </c>
      <c r="P52" s="11">
        <v>545</v>
      </c>
      <c r="Q52" s="11">
        <v>108382</v>
      </c>
    </row>
    <row r="53" spans="1:17">
      <c r="A53" s="15" t="s">
        <v>26</v>
      </c>
      <c r="B53" s="11">
        <v>546</v>
      </c>
      <c r="C53" s="11">
        <v>406</v>
      </c>
      <c r="D53" s="11">
        <v>822</v>
      </c>
      <c r="E53" s="11">
        <v>527</v>
      </c>
      <c r="F53" s="11">
        <v>20664</v>
      </c>
      <c r="G53" s="11">
        <v>289088</v>
      </c>
      <c r="H53" s="30">
        <f>(G53/Q53)</f>
        <v>2.9358573343624323</v>
      </c>
      <c r="I53" s="11">
        <v>42342</v>
      </c>
      <c r="J53" s="22">
        <f>(I53/Q53)</f>
        <v>0.43000771824349027</v>
      </c>
      <c r="K53" s="11">
        <v>775</v>
      </c>
      <c r="L53" s="11">
        <v>595</v>
      </c>
      <c r="M53" s="11">
        <v>60</v>
      </c>
      <c r="N53" s="11">
        <v>23547</v>
      </c>
      <c r="O53" s="11">
        <v>22791</v>
      </c>
      <c r="P53" s="11">
        <v>756</v>
      </c>
      <c r="Q53" s="11">
        <v>98468</v>
      </c>
    </row>
    <row r="54" spans="1:17">
      <c r="A54" s="15" t="s">
        <v>29</v>
      </c>
      <c r="B54" s="11">
        <v>335</v>
      </c>
      <c r="C54" s="11">
        <v>104</v>
      </c>
      <c r="D54" s="11">
        <v>572</v>
      </c>
      <c r="E54" s="11">
        <v>384</v>
      </c>
      <c r="F54" s="11">
        <v>39148</v>
      </c>
      <c r="G54" s="11">
        <v>251031</v>
      </c>
      <c r="H54" s="30">
        <f>(G54/Q54)</f>
        <v>3.1292819745699325</v>
      </c>
      <c r="I54" s="11">
        <v>17323</v>
      </c>
      <c r="J54" s="22">
        <f>(I54/Q54)</f>
        <v>0.21594365494889056</v>
      </c>
      <c r="K54" s="11">
        <v>0</v>
      </c>
      <c r="L54" s="11">
        <v>34</v>
      </c>
      <c r="M54" s="11">
        <v>0</v>
      </c>
      <c r="N54" s="11">
        <v>842</v>
      </c>
      <c r="O54" s="11">
        <v>842</v>
      </c>
      <c r="P54" s="11">
        <v>0</v>
      </c>
      <c r="Q54" s="11">
        <v>80220</v>
      </c>
    </row>
    <row r="55" spans="1:17">
      <c r="A55" s="15" t="s">
        <v>30</v>
      </c>
      <c r="B55" s="11">
        <v>463</v>
      </c>
      <c r="C55" s="11">
        <v>452</v>
      </c>
      <c r="D55" s="11">
        <v>390</v>
      </c>
      <c r="E55" s="11">
        <v>296</v>
      </c>
      <c r="F55" s="11">
        <v>20584</v>
      </c>
      <c r="G55" s="11">
        <v>352310</v>
      </c>
      <c r="H55" s="30">
        <f>(G55/Q55)</f>
        <v>3.8760960690042139</v>
      </c>
      <c r="I55" s="11">
        <v>36334</v>
      </c>
      <c r="J55" s="22">
        <f>(I55/Q55)</f>
        <v>0.39974475482160343</v>
      </c>
      <c r="K55" s="11">
        <v>725</v>
      </c>
      <c r="L55" s="11">
        <v>530</v>
      </c>
      <c r="M55" s="11">
        <v>80</v>
      </c>
      <c r="N55" s="11">
        <v>27682</v>
      </c>
      <c r="O55" s="11">
        <v>24668</v>
      </c>
      <c r="P55" s="11">
        <v>1109</v>
      </c>
      <c r="Q55" s="11">
        <v>90893</v>
      </c>
    </row>
    <row r="56" spans="1:17">
      <c r="A56" s="15" t="s">
        <v>33</v>
      </c>
      <c r="B56" s="11">
        <v>1830</v>
      </c>
      <c r="C56" s="11">
        <v>1177</v>
      </c>
      <c r="D56" s="11">
        <v>636</v>
      </c>
      <c r="E56" s="11">
        <v>506</v>
      </c>
      <c r="F56" s="11">
        <v>38657</v>
      </c>
      <c r="G56" s="11">
        <v>221936</v>
      </c>
      <c r="H56" s="30">
        <f>(G56/Q56)</f>
        <v>2.1305174234424498</v>
      </c>
      <c r="I56" s="11">
        <v>24085</v>
      </c>
      <c r="J56" s="22">
        <f>(I56/Q56)</f>
        <v>0.2312086013247576</v>
      </c>
      <c r="K56" s="11">
        <v>863</v>
      </c>
      <c r="L56" s="11">
        <v>189</v>
      </c>
      <c r="M56" s="11">
        <v>1</v>
      </c>
      <c r="N56" s="11">
        <v>12343</v>
      </c>
      <c r="O56" s="11">
        <v>4488</v>
      </c>
      <c r="P56" s="11">
        <v>10</v>
      </c>
      <c r="Q56" s="11">
        <v>104170</v>
      </c>
    </row>
    <row r="57" spans="1:17">
      <c r="A57" s="70"/>
      <c r="B57" s="57"/>
      <c r="C57" s="57"/>
      <c r="D57" s="57"/>
      <c r="E57" s="57"/>
      <c r="F57" s="57"/>
      <c r="G57" s="57"/>
      <c r="H57" s="86"/>
      <c r="I57" s="57"/>
      <c r="J57" s="81"/>
      <c r="K57" s="57"/>
      <c r="L57" s="57"/>
      <c r="M57" s="57"/>
      <c r="N57" s="57"/>
      <c r="O57" s="57"/>
      <c r="P57" s="57"/>
      <c r="Q57" s="57"/>
    </row>
    <row r="58" spans="1:17">
      <c r="A58" s="6" t="s">
        <v>630</v>
      </c>
      <c r="Q58" s="11"/>
    </row>
    <row r="59" spans="1:17">
      <c r="A59" s="15" t="s">
        <v>5</v>
      </c>
      <c r="B59" s="11">
        <v>847</v>
      </c>
      <c r="C59" s="11">
        <v>666</v>
      </c>
      <c r="D59" s="11">
        <v>168</v>
      </c>
      <c r="E59" s="11">
        <v>132</v>
      </c>
      <c r="F59" s="11">
        <v>115199</v>
      </c>
      <c r="G59" s="11">
        <v>665976</v>
      </c>
      <c r="H59" s="30">
        <f>(G59/Q59)</f>
        <v>3.0671198430462296</v>
      </c>
      <c r="I59" s="11">
        <v>137228</v>
      </c>
      <c r="J59" s="22">
        <f>(I59/Q59)</f>
        <v>0.63199683144970387</v>
      </c>
      <c r="K59" s="11">
        <v>3357</v>
      </c>
      <c r="L59" s="11">
        <v>1960</v>
      </c>
      <c r="M59" s="11">
        <v>250</v>
      </c>
      <c r="N59" s="11">
        <v>71583</v>
      </c>
      <c r="O59" s="11">
        <v>40288</v>
      </c>
      <c r="P59" s="11">
        <v>4706</v>
      </c>
      <c r="Q59" s="11">
        <v>217134</v>
      </c>
    </row>
    <row r="60" spans="1:17">
      <c r="A60" s="15" t="s">
        <v>12</v>
      </c>
      <c r="B60" s="11">
        <v>10151</v>
      </c>
      <c r="C60" s="11">
        <v>5241</v>
      </c>
      <c r="D60" s="11">
        <v>2687</v>
      </c>
      <c r="E60" s="11">
        <v>1751</v>
      </c>
      <c r="F60" s="11">
        <v>506480</v>
      </c>
      <c r="G60" s="11">
        <v>1368345</v>
      </c>
      <c r="H60" s="30">
        <f>(G60/Q60)</f>
        <v>4.7320233636618285</v>
      </c>
      <c r="I60" s="11">
        <v>147434</v>
      </c>
      <c r="J60" s="22">
        <f>(I60/Q60)</f>
        <v>0.50985762552435099</v>
      </c>
      <c r="K60" s="11">
        <v>3870</v>
      </c>
      <c r="L60" s="11">
        <v>2790</v>
      </c>
      <c r="M60" s="11">
        <v>205</v>
      </c>
      <c r="N60" s="11">
        <v>131313</v>
      </c>
      <c r="O60" s="11">
        <v>111820</v>
      </c>
      <c r="P60" s="11">
        <v>5082</v>
      </c>
      <c r="Q60" s="11">
        <v>289167</v>
      </c>
    </row>
    <row r="61" spans="1:17">
      <c r="A61" s="15" t="s">
        <v>16</v>
      </c>
      <c r="B61" s="11">
        <v>845</v>
      </c>
      <c r="C61" s="11">
        <v>432</v>
      </c>
      <c r="D61" s="11">
        <v>144</v>
      </c>
      <c r="E61" s="11">
        <v>103</v>
      </c>
      <c r="F61" s="11">
        <v>131022</v>
      </c>
      <c r="G61" s="11">
        <v>492784</v>
      </c>
      <c r="H61" s="30">
        <f>(G61/Q61)</f>
        <v>2.5397440588777966</v>
      </c>
      <c r="I61" s="11">
        <v>69753</v>
      </c>
      <c r="J61" s="22">
        <f>(I61/Q61)</f>
        <v>0.35949780702884621</v>
      </c>
      <c r="K61" s="11">
        <v>2147</v>
      </c>
      <c r="L61" s="11">
        <v>949</v>
      </c>
      <c r="M61" s="11">
        <v>241</v>
      </c>
      <c r="N61" s="11">
        <v>46015</v>
      </c>
      <c r="O61" s="11">
        <v>28912</v>
      </c>
      <c r="P61" s="11">
        <v>2099</v>
      </c>
      <c r="Q61" s="11">
        <v>194029</v>
      </c>
    </row>
    <row r="62" spans="1:17">
      <c r="A62" s="15" t="s">
        <v>18</v>
      </c>
      <c r="B62" s="11">
        <v>2587</v>
      </c>
      <c r="C62" s="11">
        <v>874</v>
      </c>
      <c r="D62" s="11">
        <v>1076</v>
      </c>
      <c r="E62" s="11">
        <v>877</v>
      </c>
      <c r="F62" s="11">
        <v>67885</v>
      </c>
      <c r="G62" s="11">
        <v>1130267</v>
      </c>
      <c r="H62" s="30">
        <f>(G62/Q62)</f>
        <v>4.5457422891454815</v>
      </c>
      <c r="I62" s="11">
        <v>168683</v>
      </c>
      <c r="J62" s="22">
        <f>(I62/Q62)</f>
        <v>0.67841443354528375</v>
      </c>
      <c r="K62" s="11">
        <v>2650</v>
      </c>
      <c r="L62" s="11">
        <v>1389</v>
      </c>
      <c r="M62" s="11">
        <v>288</v>
      </c>
      <c r="N62" s="11">
        <v>53293</v>
      </c>
      <c r="O62" s="11">
        <v>35995</v>
      </c>
      <c r="P62" s="11">
        <v>3352</v>
      </c>
      <c r="Q62" s="11">
        <v>248643</v>
      </c>
    </row>
    <row r="63" spans="1:17">
      <c r="A63" s="15" t="s">
        <v>19</v>
      </c>
      <c r="B63" s="11">
        <v>4563</v>
      </c>
      <c r="C63" s="11">
        <v>2422</v>
      </c>
      <c r="D63" s="11">
        <v>7384</v>
      </c>
      <c r="E63" s="11">
        <v>4107</v>
      </c>
      <c r="F63" s="11">
        <v>24808</v>
      </c>
      <c r="G63" s="11">
        <v>660972</v>
      </c>
      <c r="H63" s="30">
        <f>(G63/Q63)</f>
        <v>4.0493787830519272</v>
      </c>
      <c r="I63" s="11">
        <v>104007</v>
      </c>
      <c r="J63" s="22">
        <f>(I63/Q63)</f>
        <v>0.63718847256598132</v>
      </c>
      <c r="K63" s="11">
        <v>879</v>
      </c>
      <c r="L63" s="11">
        <v>464</v>
      </c>
      <c r="M63" s="11">
        <v>97</v>
      </c>
      <c r="N63" s="11">
        <v>26309</v>
      </c>
      <c r="O63" s="11">
        <v>17138</v>
      </c>
      <c r="P63" s="11">
        <v>1305</v>
      </c>
      <c r="Q63" s="11">
        <v>163228</v>
      </c>
    </row>
    <row r="64" spans="1:17">
      <c r="A64" s="56"/>
      <c r="B64" s="57"/>
      <c r="C64" s="57"/>
      <c r="D64" s="57"/>
      <c r="E64" s="57"/>
      <c r="F64" s="57"/>
      <c r="G64" s="57"/>
      <c r="H64" s="86"/>
      <c r="I64" s="57"/>
      <c r="J64" s="81"/>
      <c r="K64" s="57"/>
      <c r="L64" s="57"/>
      <c r="M64" s="57"/>
      <c r="N64" s="57"/>
      <c r="O64" s="57"/>
      <c r="P64" s="57"/>
      <c r="Q64" s="56"/>
    </row>
    <row r="65" spans="1:17">
      <c r="A65" s="6" t="s">
        <v>631</v>
      </c>
    </row>
    <row r="66" spans="1:17">
      <c r="A66" s="15" t="s">
        <v>1</v>
      </c>
      <c r="B66" s="11">
        <v>0</v>
      </c>
      <c r="C66" s="11">
        <v>0</v>
      </c>
      <c r="D66" s="11">
        <v>0</v>
      </c>
      <c r="E66" s="11">
        <v>0</v>
      </c>
      <c r="F66" s="11">
        <v>6681</v>
      </c>
      <c r="G66" s="11">
        <v>17373</v>
      </c>
      <c r="H66" s="30">
        <f>(G66/Q66)</f>
        <v>5.1705357142857142</v>
      </c>
      <c r="I66" s="11">
        <v>4026</v>
      </c>
      <c r="J66" s="22">
        <f>(I66/Q66)</f>
        <v>1.1982142857142857</v>
      </c>
      <c r="K66" s="11">
        <v>9</v>
      </c>
      <c r="L66" s="11">
        <v>8</v>
      </c>
      <c r="M66" s="11">
        <v>0</v>
      </c>
      <c r="N66" s="11">
        <v>42</v>
      </c>
      <c r="O66" s="11">
        <v>27</v>
      </c>
      <c r="P66" s="11">
        <v>0</v>
      </c>
      <c r="Q66" s="11">
        <v>3360</v>
      </c>
    </row>
    <row r="67" spans="1:17">
      <c r="A67" s="15" t="s">
        <v>25</v>
      </c>
      <c r="B67" s="11">
        <v>0</v>
      </c>
      <c r="C67" s="11">
        <v>0</v>
      </c>
      <c r="D67" s="11">
        <v>21</v>
      </c>
      <c r="E67" s="11">
        <v>14</v>
      </c>
      <c r="F67" s="11">
        <v>2683</v>
      </c>
      <c r="G67" s="11">
        <v>53611</v>
      </c>
      <c r="H67" s="30">
        <f>(G67/Q67)</f>
        <v>3.5480476505625416</v>
      </c>
      <c r="I67" s="11">
        <v>10369</v>
      </c>
      <c r="J67" s="22">
        <f>(I67/Q67)</f>
        <v>0.68623428193249503</v>
      </c>
      <c r="K67" s="11">
        <v>124</v>
      </c>
      <c r="L67" s="11">
        <v>107</v>
      </c>
      <c r="M67" s="11">
        <v>7</v>
      </c>
      <c r="N67" s="11">
        <v>2997</v>
      </c>
      <c r="O67" s="11">
        <v>2778</v>
      </c>
      <c r="P67" s="11">
        <v>51</v>
      </c>
      <c r="Q67" s="11">
        <v>15110</v>
      </c>
    </row>
    <row r="68" spans="1:17">
      <c r="A68" s="56"/>
      <c r="B68" s="57"/>
      <c r="C68" s="57"/>
      <c r="D68" s="57"/>
      <c r="E68" s="57"/>
      <c r="F68" s="57"/>
      <c r="G68" s="57"/>
      <c r="H68" s="86"/>
      <c r="I68" s="57"/>
      <c r="J68" s="81"/>
      <c r="K68" s="57"/>
      <c r="L68" s="57"/>
      <c r="M68" s="57"/>
      <c r="N68" s="57"/>
      <c r="O68" s="57"/>
      <c r="P68" s="57"/>
      <c r="Q68" s="56"/>
    </row>
    <row r="69" spans="1:17" s="32" customFormat="1">
      <c r="A69" s="32" t="s">
        <v>633</v>
      </c>
      <c r="B69" s="62">
        <f t="shared" ref="B69:G69" si="6">SUM(B5:B68)</f>
        <v>36108</v>
      </c>
      <c r="C69" s="62">
        <f t="shared" si="6"/>
        <v>20463</v>
      </c>
      <c r="D69" s="62">
        <f t="shared" si="6"/>
        <v>31412</v>
      </c>
      <c r="E69" s="62">
        <f t="shared" si="6"/>
        <v>21740</v>
      </c>
      <c r="F69" s="62">
        <f t="shared" si="6"/>
        <v>1531890</v>
      </c>
      <c r="G69" s="62">
        <f t="shared" si="6"/>
        <v>9769062</v>
      </c>
      <c r="H69" s="85">
        <f>(G69/Q69)</f>
        <v>3.2728381950423633</v>
      </c>
      <c r="I69" s="62">
        <f>SUM(I5:I68)</f>
        <v>1449099</v>
      </c>
      <c r="J69" s="83">
        <f>(I69/Q69)</f>
        <v>0.48547819182616447</v>
      </c>
      <c r="K69" s="62">
        <f t="shared" ref="K69:P69" si="7">SUM(K5:K68)</f>
        <v>23948</v>
      </c>
      <c r="L69" s="62">
        <f t="shared" si="7"/>
        <v>13279</v>
      </c>
      <c r="M69" s="62">
        <f t="shared" si="7"/>
        <v>1839</v>
      </c>
      <c r="N69" s="62">
        <f t="shared" si="7"/>
        <v>778132</v>
      </c>
      <c r="O69" s="62">
        <f t="shared" si="7"/>
        <v>415671</v>
      </c>
      <c r="P69" s="62">
        <f t="shared" si="7"/>
        <v>26301</v>
      </c>
      <c r="Q69" s="62">
        <v>2984890</v>
      </c>
    </row>
  </sheetData>
  <mergeCells count="3">
    <mergeCell ref="B1:E1"/>
    <mergeCell ref="G1:J1"/>
    <mergeCell ref="K1:P1"/>
  </mergeCells>
  <pageMargins left="0.7" right="0.7" top="0.75" bottom="0.75" header="0.3" footer="0.3"/>
  <pageSetup scale="60" orientation="landscape" verticalDpi="0" r:id="rId1"/>
  <headerFooter>
    <oddHeader>&amp;C&amp;"-,Bold"Mississippi Public Library System Services FY12</oddHeader>
  </headerFooter>
  <rowBreaks count="1" manualBreakCount="1">
    <brk id="43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>
  <dimension ref="A1:W69"/>
  <sheetViews>
    <sheetView workbookViewId="0">
      <selection activeCell="E10" sqref="E10"/>
    </sheetView>
  </sheetViews>
  <sheetFormatPr defaultRowHeight="15"/>
  <cols>
    <col min="1" max="1" width="45.28515625" bestFit="1" customWidth="1"/>
    <col min="2" max="2" width="10.42578125" customWidth="1"/>
    <col min="7" max="7" width="9.5703125" customWidth="1"/>
    <col min="11" max="11" width="13.140625" customWidth="1"/>
    <col min="13" max="13" width="11.42578125" customWidth="1"/>
    <col min="15" max="15" width="10.42578125" customWidth="1"/>
    <col min="18" max="18" width="10.42578125" customWidth="1"/>
    <col min="21" max="21" width="10.85546875" customWidth="1"/>
  </cols>
  <sheetData>
    <row r="1" spans="1:23" s="24" customFormat="1" ht="21.75" customHeight="1">
      <c r="A1" s="20"/>
      <c r="B1" s="101" t="s">
        <v>129</v>
      </c>
      <c r="C1" s="106"/>
      <c r="D1" s="106"/>
      <c r="E1" s="101" t="s">
        <v>634</v>
      </c>
      <c r="F1" s="104"/>
      <c r="G1" s="104"/>
      <c r="H1" s="104"/>
      <c r="I1" s="104"/>
      <c r="J1" s="95"/>
      <c r="K1" s="101" t="s">
        <v>130</v>
      </c>
      <c r="L1" s="105"/>
      <c r="M1" s="105"/>
      <c r="N1" s="105"/>
      <c r="O1" s="105"/>
      <c r="P1" s="105"/>
      <c r="Q1" s="105"/>
      <c r="R1" s="105"/>
      <c r="S1" s="105"/>
      <c r="T1" s="105"/>
      <c r="U1" s="105"/>
      <c r="V1" s="34"/>
    </row>
    <row r="2" spans="1:23" s="20" customFormat="1" ht="45.75" customHeight="1">
      <c r="A2" s="35" t="s">
        <v>131</v>
      </c>
      <c r="B2" s="26" t="s">
        <v>132</v>
      </c>
      <c r="C2" s="96" t="s">
        <v>133</v>
      </c>
      <c r="D2" s="96" t="s">
        <v>134</v>
      </c>
      <c r="E2" s="25" t="s">
        <v>135</v>
      </c>
      <c r="F2" s="25" t="s">
        <v>136</v>
      </c>
      <c r="G2" s="25" t="s">
        <v>137</v>
      </c>
      <c r="H2" s="25" t="s">
        <v>138</v>
      </c>
      <c r="I2" s="25" t="s">
        <v>139</v>
      </c>
      <c r="J2" s="26" t="s">
        <v>140</v>
      </c>
      <c r="K2" s="97" t="s">
        <v>141</v>
      </c>
      <c r="L2" s="98" t="s">
        <v>142</v>
      </c>
      <c r="M2" s="98" t="s">
        <v>143</v>
      </c>
      <c r="N2" s="98" t="s">
        <v>144</v>
      </c>
      <c r="O2" s="97" t="s">
        <v>145</v>
      </c>
      <c r="P2" s="98" t="s">
        <v>146</v>
      </c>
      <c r="Q2" s="98" t="s">
        <v>147</v>
      </c>
      <c r="R2" s="97" t="s">
        <v>148</v>
      </c>
      <c r="S2" s="97" t="s">
        <v>149</v>
      </c>
      <c r="T2" s="98" t="s">
        <v>150</v>
      </c>
      <c r="U2" s="97" t="s">
        <v>151</v>
      </c>
      <c r="W2" s="24"/>
    </row>
    <row r="3" spans="1:23">
      <c r="A3" s="56"/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</row>
    <row r="4" spans="1:23">
      <c r="A4" s="6" t="s">
        <v>63</v>
      </c>
    </row>
    <row r="5" spans="1:23">
      <c r="A5" s="15" t="s">
        <v>0</v>
      </c>
      <c r="B5" s="9">
        <v>19</v>
      </c>
      <c r="C5" s="9">
        <v>14</v>
      </c>
      <c r="D5" s="11">
        <v>8849</v>
      </c>
      <c r="E5" s="9">
        <v>0</v>
      </c>
      <c r="F5" s="9">
        <v>12</v>
      </c>
      <c r="G5" s="11">
        <v>1148</v>
      </c>
      <c r="H5" s="11">
        <v>3256</v>
      </c>
      <c r="I5" s="11">
        <v>1097</v>
      </c>
      <c r="J5" s="9">
        <v>184</v>
      </c>
      <c r="K5" s="9">
        <v>161</v>
      </c>
      <c r="L5" s="11">
        <v>2558</v>
      </c>
      <c r="M5" s="11">
        <v>1841</v>
      </c>
      <c r="N5" s="9">
        <v>236</v>
      </c>
      <c r="O5" s="11">
        <v>3263</v>
      </c>
      <c r="P5" s="11">
        <v>3629</v>
      </c>
      <c r="Q5" s="11">
        <v>2397</v>
      </c>
      <c r="R5" s="11">
        <v>2043</v>
      </c>
      <c r="S5" s="11">
        <v>1092</v>
      </c>
      <c r="T5" s="9">
        <v>877</v>
      </c>
      <c r="U5" s="9">
        <v>868</v>
      </c>
    </row>
    <row r="6" spans="1:23">
      <c r="A6" s="15" t="s">
        <v>4</v>
      </c>
      <c r="B6" s="9">
        <v>15</v>
      </c>
      <c r="C6" s="9">
        <v>12</v>
      </c>
      <c r="D6" s="11">
        <v>6125</v>
      </c>
      <c r="E6" s="9">
        <v>132</v>
      </c>
      <c r="F6" s="9">
        <v>140</v>
      </c>
      <c r="G6" s="11">
        <v>1300</v>
      </c>
      <c r="H6" s="11">
        <v>4200</v>
      </c>
      <c r="I6" s="9">
        <v>400</v>
      </c>
      <c r="J6" s="9">
        <v>527</v>
      </c>
      <c r="K6" s="9">
        <v>32</v>
      </c>
      <c r="L6" s="11">
        <v>2800</v>
      </c>
      <c r="M6" s="11">
        <v>2003</v>
      </c>
      <c r="N6" s="9">
        <v>900</v>
      </c>
      <c r="O6" s="11">
        <v>3800</v>
      </c>
      <c r="P6" s="11">
        <v>5070</v>
      </c>
      <c r="Q6" s="11">
        <v>2013</v>
      </c>
      <c r="R6" s="9">
        <v>600</v>
      </c>
      <c r="S6" s="11">
        <v>1801</v>
      </c>
      <c r="T6" s="9">
        <v>154</v>
      </c>
      <c r="U6" s="9">
        <v>243</v>
      </c>
    </row>
    <row r="7" spans="1:23">
      <c r="A7" s="15" t="s">
        <v>8</v>
      </c>
      <c r="B7" s="9">
        <v>24</v>
      </c>
      <c r="C7" s="9">
        <v>20</v>
      </c>
      <c r="D7" s="11">
        <v>8215</v>
      </c>
      <c r="E7" s="9">
        <v>0</v>
      </c>
      <c r="F7" s="9">
        <v>0</v>
      </c>
      <c r="G7" s="9">
        <v>520</v>
      </c>
      <c r="H7" s="11">
        <v>1248</v>
      </c>
      <c r="I7" s="9">
        <v>832</v>
      </c>
      <c r="J7" s="9">
        <v>468</v>
      </c>
      <c r="K7" s="9">
        <v>468</v>
      </c>
      <c r="L7" s="11">
        <v>1144</v>
      </c>
      <c r="M7" s="9">
        <v>624</v>
      </c>
      <c r="N7" s="9">
        <v>260</v>
      </c>
      <c r="O7" s="11">
        <v>1144</v>
      </c>
      <c r="P7" s="11">
        <v>1300</v>
      </c>
      <c r="Q7" s="11">
        <v>1508</v>
      </c>
      <c r="R7" s="9">
        <v>988</v>
      </c>
      <c r="S7" s="9">
        <v>572</v>
      </c>
      <c r="T7" s="9">
        <v>572</v>
      </c>
      <c r="U7" s="9">
        <v>312</v>
      </c>
    </row>
    <row r="8" spans="1:23">
      <c r="A8" s="15" t="s">
        <v>15</v>
      </c>
      <c r="B8" s="9">
        <v>19</v>
      </c>
      <c r="C8" s="9">
        <v>15</v>
      </c>
      <c r="D8" s="11">
        <v>10814</v>
      </c>
      <c r="E8" s="9">
        <v>64</v>
      </c>
      <c r="F8" s="9">
        <v>416</v>
      </c>
      <c r="G8" s="9">
        <v>624</v>
      </c>
      <c r="H8" s="11">
        <v>2496</v>
      </c>
      <c r="I8" s="9">
        <v>832</v>
      </c>
      <c r="J8" s="11">
        <v>2028</v>
      </c>
      <c r="K8" s="9">
        <v>988</v>
      </c>
      <c r="L8" s="11">
        <v>3495</v>
      </c>
      <c r="M8" s="11">
        <v>1352</v>
      </c>
      <c r="N8" s="11">
        <v>1248</v>
      </c>
      <c r="O8" s="11">
        <v>1456</v>
      </c>
      <c r="P8" s="11">
        <v>1872</v>
      </c>
      <c r="Q8" s="11">
        <v>1924</v>
      </c>
      <c r="R8" s="11">
        <v>2352</v>
      </c>
      <c r="S8" s="11">
        <v>1924</v>
      </c>
      <c r="T8" s="9">
        <v>780</v>
      </c>
      <c r="U8" s="11">
        <v>1482</v>
      </c>
    </row>
    <row r="9" spans="1:23">
      <c r="A9" s="15" t="s">
        <v>17</v>
      </c>
      <c r="B9" s="9">
        <v>22</v>
      </c>
      <c r="C9" s="9">
        <v>14</v>
      </c>
      <c r="D9" s="11">
        <v>7425</v>
      </c>
      <c r="E9" s="9">
        <v>0</v>
      </c>
      <c r="F9" s="9">
        <v>150</v>
      </c>
      <c r="G9" s="11">
        <v>1262</v>
      </c>
      <c r="H9" s="11">
        <v>5568</v>
      </c>
      <c r="I9" s="9">
        <v>445</v>
      </c>
      <c r="J9" s="9">
        <v>364</v>
      </c>
      <c r="K9" s="9">
        <v>156</v>
      </c>
      <c r="L9" s="11">
        <v>1170</v>
      </c>
      <c r="M9" s="9">
        <v>312</v>
      </c>
      <c r="N9" s="9">
        <v>156</v>
      </c>
      <c r="O9" s="11">
        <v>2524</v>
      </c>
      <c r="P9" s="11">
        <v>4826</v>
      </c>
      <c r="Q9" s="11">
        <v>3267</v>
      </c>
      <c r="R9" s="11">
        <v>2821</v>
      </c>
      <c r="S9" s="9">
        <v>858</v>
      </c>
      <c r="T9" s="9">
        <v>371</v>
      </c>
      <c r="U9" s="9">
        <v>891</v>
      </c>
    </row>
    <row r="10" spans="1:23">
      <c r="A10" s="15" t="s">
        <v>27</v>
      </c>
      <c r="B10" s="9">
        <v>14</v>
      </c>
      <c r="C10" s="9">
        <v>10</v>
      </c>
      <c r="D10" s="11">
        <v>11921</v>
      </c>
      <c r="E10" s="9">
        <v>8</v>
      </c>
      <c r="F10" s="9">
        <v>9</v>
      </c>
      <c r="G10" s="9">
        <v>206</v>
      </c>
      <c r="H10" s="11">
        <v>10000</v>
      </c>
      <c r="I10" s="11">
        <v>1698</v>
      </c>
      <c r="J10" s="94" t="s">
        <v>153</v>
      </c>
      <c r="K10" s="94" t="s">
        <v>153</v>
      </c>
      <c r="L10" s="94" t="s">
        <v>153</v>
      </c>
      <c r="M10" s="94" t="s">
        <v>153</v>
      </c>
      <c r="N10" s="94" t="s">
        <v>153</v>
      </c>
      <c r="O10" s="94" t="s">
        <v>153</v>
      </c>
      <c r="P10" s="94" t="s">
        <v>153</v>
      </c>
      <c r="Q10" s="94" t="s">
        <v>153</v>
      </c>
      <c r="R10" s="94" t="s">
        <v>153</v>
      </c>
      <c r="S10" s="94" t="s">
        <v>153</v>
      </c>
      <c r="T10" s="94" t="s">
        <v>153</v>
      </c>
      <c r="U10" s="94" t="s">
        <v>153</v>
      </c>
    </row>
    <row r="11" spans="1:23">
      <c r="A11" s="15" t="s">
        <v>34</v>
      </c>
      <c r="B11" s="9">
        <v>31</v>
      </c>
      <c r="C11" s="9">
        <v>26</v>
      </c>
      <c r="D11" s="11">
        <v>12000</v>
      </c>
      <c r="E11" s="11">
        <v>1250</v>
      </c>
      <c r="F11" s="11">
        <v>2200</v>
      </c>
      <c r="G11" s="11">
        <v>3320</v>
      </c>
      <c r="H11" s="11">
        <v>4100</v>
      </c>
      <c r="I11" s="11">
        <v>1700</v>
      </c>
      <c r="J11" s="11">
        <v>1550</v>
      </c>
      <c r="K11" s="9">
        <v>15</v>
      </c>
      <c r="L11" s="11">
        <v>2550</v>
      </c>
      <c r="M11" s="11">
        <v>1550</v>
      </c>
      <c r="N11" s="11">
        <v>1600</v>
      </c>
      <c r="O11" s="11">
        <v>3000</v>
      </c>
      <c r="P11" s="11">
        <v>2500</v>
      </c>
      <c r="Q11" s="11">
        <v>2200</v>
      </c>
      <c r="R11" s="11">
        <v>2300</v>
      </c>
      <c r="S11" s="11">
        <v>3200</v>
      </c>
      <c r="T11" s="9">
        <v>150</v>
      </c>
      <c r="U11" s="9">
        <v>370</v>
      </c>
    </row>
    <row r="12" spans="1:23">
      <c r="A12" s="15" t="s">
        <v>38</v>
      </c>
      <c r="B12" s="9">
        <v>14</v>
      </c>
      <c r="C12" s="9">
        <v>9</v>
      </c>
      <c r="D12" s="11">
        <v>5589</v>
      </c>
      <c r="E12" s="9">
        <v>201</v>
      </c>
      <c r="F12" s="9">
        <v>526</v>
      </c>
      <c r="G12" s="9">
        <v>801</v>
      </c>
      <c r="H12" s="9">
        <v>402</v>
      </c>
      <c r="I12" s="9">
        <v>686</v>
      </c>
      <c r="J12" s="9">
        <v>145</v>
      </c>
      <c r="K12" s="9">
        <v>6</v>
      </c>
      <c r="L12" s="9">
        <v>626</v>
      </c>
      <c r="M12" s="9">
        <v>265</v>
      </c>
      <c r="N12" s="9">
        <v>105</v>
      </c>
      <c r="O12" s="9">
        <v>0</v>
      </c>
      <c r="P12" s="11">
        <v>4353</v>
      </c>
      <c r="Q12" s="11">
        <v>5668</v>
      </c>
      <c r="R12" s="11">
        <v>2001</v>
      </c>
      <c r="S12" s="11">
        <v>4021</v>
      </c>
      <c r="T12" s="9">
        <v>235</v>
      </c>
      <c r="U12" s="9">
        <v>201</v>
      </c>
    </row>
    <row r="13" spans="1:23">
      <c r="A13" s="15" t="s">
        <v>42</v>
      </c>
      <c r="B13" s="9">
        <v>27</v>
      </c>
      <c r="C13" s="9">
        <v>23</v>
      </c>
      <c r="D13" s="11">
        <v>20566</v>
      </c>
      <c r="E13" s="9">
        <v>104</v>
      </c>
      <c r="F13" s="9">
        <v>442</v>
      </c>
      <c r="G13" s="9">
        <v>936</v>
      </c>
      <c r="H13" s="11">
        <v>3328</v>
      </c>
      <c r="I13" s="9">
        <v>494</v>
      </c>
      <c r="J13" s="9">
        <v>780</v>
      </c>
      <c r="K13" s="9">
        <v>494</v>
      </c>
      <c r="L13" s="11">
        <v>2288</v>
      </c>
      <c r="M13" s="11">
        <v>1378</v>
      </c>
      <c r="N13" s="9">
        <v>910</v>
      </c>
      <c r="O13" s="11">
        <v>1612</v>
      </c>
      <c r="P13" s="11">
        <v>1846</v>
      </c>
      <c r="Q13" s="11">
        <v>1586</v>
      </c>
      <c r="R13" s="11">
        <v>1898</v>
      </c>
      <c r="S13" s="11">
        <v>1066</v>
      </c>
      <c r="T13" s="9">
        <v>650</v>
      </c>
      <c r="U13" s="9">
        <v>754</v>
      </c>
    </row>
    <row r="14" spans="1:23">
      <c r="A14" s="15" t="s">
        <v>49</v>
      </c>
      <c r="B14" s="9">
        <v>12</v>
      </c>
      <c r="C14" s="9">
        <v>8</v>
      </c>
      <c r="D14" s="11">
        <v>4543</v>
      </c>
      <c r="E14" s="9">
        <v>50</v>
      </c>
      <c r="F14" s="9">
        <v>156</v>
      </c>
      <c r="G14" s="9">
        <v>420</v>
      </c>
      <c r="H14" s="11">
        <v>1600</v>
      </c>
      <c r="I14" s="9">
        <v>750</v>
      </c>
      <c r="J14" s="9">
        <v>312</v>
      </c>
      <c r="K14" s="11">
        <v>1872</v>
      </c>
      <c r="L14" s="11">
        <v>1534</v>
      </c>
      <c r="M14" s="9">
        <v>286</v>
      </c>
      <c r="N14" s="9">
        <v>208</v>
      </c>
      <c r="O14" s="9">
        <v>182</v>
      </c>
      <c r="P14" s="9">
        <v>988</v>
      </c>
      <c r="Q14" s="9">
        <v>936</v>
      </c>
      <c r="R14" s="11">
        <v>1196</v>
      </c>
      <c r="S14" s="9">
        <v>364</v>
      </c>
      <c r="T14" s="9">
        <v>416</v>
      </c>
      <c r="U14" s="9">
        <v>312</v>
      </c>
    </row>
    <row r="15" spans="1:23">
      <c r="A15" s="70"/>
      <c r="B15" s="58"/>
      <c r="C15" s="58"/>
      <c r="D15" s="57"/>
      <c r="E15" s="57"/>
      <c r="F15" s="57"/>
      <c r="G15" s="57"/>
      <c r="H15" s="57"/>
      <c r="I15" s="57"/>
      <c r="J15" s="57"/>
      <c r="K15" s="58"/>
      <c r="L15" s="57"/>
      <c r="M15" s="57"/>
      <c r="N15" s="57"/>
      <c r="O15" s="57"/>
      <c r="P15" s="57"/>
      <c r="Q15" s="57"/>
      <c r="R15" s="57"/>
      <c r="S15" s="57"/>
      <c r="T15" s="58"/>
      <c r="U15" s="58"/>
    </row>
    <row r="16" spans="1:23">
      <c r="A16" s="6" t="s">
        <v>626</v>
      </c>
      <c r="B16" s="9"/>
      <c r="C16" s="9"/>
      <c r="D16" s="11"/>
      <c r="E16" s="11"/>
      <c r="F16" s="11"/>
      <c r="G16" s="11"/>
      <c r="H16" s="11"/>
      <c r="I16" s="11"/>
      <c r="J16" s="11"/>
      <c r="K16" s="9"/>
      <c r="L16" s="11"/>
      <c r="M16" s="11"/>
      <c r="N16" s="11"/>
      <c r="O16" s="11"/>
      <c r="P16" s="11"/>
      <c r="Q16" s="11"/>
      <c r="R16" s="11"/>
      <c r="S16" s="11"/>
      <c r="T16" s="9"/>
      <c r="U16" s="9"/>
    </row>
    <row r="17" spans="1:21">
      <c r="A17" s="15" t="s">
        <v>2</v>
      </c>
      <c r="B17" s="9">
        <v>81</v>
      </c>
      <c r="C17" s="9">
        <v>62</v>
      </c>
      <c r="D17" s="11">
        <v>35686</v>
      </c>
      <c r="E17" s="9">
        <v>0</v>
      </c>
      <c r="F17" s="9">
        <v>260</v>
      </c>
      <c r="G17" s="11">
        <v>1664</v>
      </c>
      <c r="H17" s="11">
        <v>5980</v>
      </c>
      <c r="I17" s="11">
        <v>1144</v>
      </c>
      <c r="J17" s="11">
        <v>2444</v>
      </c>
      <c r="K17" s="9">
        <v>936</v>
      </c>
      <c r="L17" s="11">
        <v>4680</v>
      </c>
      <c r="M17" s="11">
        <v>2184</v>
      </c>
      <c r="N17" s="11">
        <v>1144</v>
      </c>
      <c r="O17" s="11">
        <v>2652</v>
      </c>
      <c r="P17" s="11">
        <v>4628</v>
      </c>
      <c r="Q17" s="11">
        <v>4264</v>
      </c>
      <c r="R17" s="11">
        <v>3744</v>
      </c>
      <c r="S17" s="11">
        <v>2548</v>
      </c>
      <c r="T17" s="9">
        <v>988</v>
      </c>
      <c r="U17" s="11">
        <v>1300</v>
      </c>
    </row>
    <row r="18" spans="1:21">
      <c r="A18" s="15" t="s">
        <v>3</v>
      </c>
      <c r="B18" s="9">
        <v>34</v>
      </c>
      <c r="C18" s="9">
        <v>22</v>
      </c>
      <c r="D18" s="11">
        <v>24010</v>
      </c>
      <c r="E18" s="9">
        <v>185</v>
      </c>
      <c r="F18" s="9">
        <v>320</v>
      </c>
      <c r="G18" s="9">
        <v>768</v>
      </c>
      <c r="H18" s="11">
        <v>1464</v>
      </c>
      <c r="I18" s="9">
        <v>744</v>
      </c>
      <c r="J18" s="9">
        <v>982</v>
      </c>
      <c r="K18" s="9">
        <v>310</v>
      </c>
      <c r="L18" s="11">
        <v>1248</v>
      </c>
      <c r="M18" s="9">
        <v>576</v>
      </c>
      <c r="N18" s="9">
        <v>288</v>
      </c>
      <c r="O18" s="9">
        <v>744</v>
      </c>
      <c r="P18" s="11">
        <v>1520</v>
      </c>
      <c r="Q18" s="11">
        <v>1280</v>
      </c>
      <c r="R18" s="9">
        <v>936</v>
      </c>
      <c r="S18" s="9">
        <v>672</v>
      </c>
      <c r="T18" s="9">
        <v>240</v>
      </c>
      <c r="U18" s="9">
        <v>408</v>
      </c>
    </row>
    <row r="19" spans="1:21">
      <c r="A19" s="15" t="s">
        <v>7</v>
      </c>
      <c r="B19" s="9">
        <v>61</v>
      </c>
      <c r="C19" s="9">
        <v>48</v>
      </c>
      <c r="D19" s="11">
        <v>94553</v>
      </c>
      <c r="E19" s="9">
        <v>78</v>
      </c>
      <c r="F19" s="9">
        <v>351</v>
      </c>
      <c r="G19" s="11">
        <v>1105</v>
      </c>
      <c r="H19" s="11">
        <v>3757</v>
      </c>
      <c r="I19" s="11">
        <v>1300</v>
      </c>
      <c r="J19" s="11">
        <v>1508</v>
      </c>
      <c r="K19" s="11">
        <v>2184</v>
      </c>
      <c r="L19" s="11">
        <v>3874</v>
      </c>
      <c r="M19" s="11">
        <v>2990</v>
      </c>
      <c r="N19" s="11">
        <v>1781</v>
      </c>
      <c r="O19" s="11">
        <v>3198</v>
      </c>
      <c r="P19" s="11">
        <v>4550</v>
      </c>
      <c r="Q19" s="11">
        <v>4758</v>
      </c>
      <c r="R19" s="11">
        <v>3276</v>
      </c>
      <c r="S19" s="11">
        <v>2015</v>
      </c>
      <c r="T19" s="11">
        <v>1612</v>
      </c>
      <c r="U19" s="11">
        <v>1274</v>
      </c>
    </row>
    <row r="20" spans="1:21">
      <c r="A20" s="15" t="s">
        <v>10</v>
      </c>
      <c r="B20" s="9">
        <v>62</v>
      </c>
      <c r="C20" s="9">
        <v>38</v>
      </c>
      <c r="D20" s="11">
        <v>14976</v>
      </c>
      <c r="E20" s="9">
        <v>312</v>
      </c>
      <c r="F20" s="9">
        <v>780</v>
      </c>
      <c r="G20" s="11">
        <v>1196</v>
      </c>
      <c r="H20" s="11">
        <v>9620</v>
      </c>
      <c r="I20" s="11">
        <v>3068</v>
      </c>
      <c r="J20" s="11">
        <v>3484</v>
      </c>
      <c r="K20" s="11">
        <v>1664</v>
      </c>
      <c r="L20" s="11">
        <v>7020</v>
      </c>
      <c r="M20" s="11">
        <v>2028</v>
      </c>
      <c r="N20" s="9">
        <v>884</v>
      </c>
      <c r="O20" s="9">
        <v>832</v>
      </c>
      <c r="P20" s="11">
        <v>6136</v>
      </c>
      <c r="Q20" s="11">
        <v>5824</v>
      </c>
      <c r="R20" s="11">
        <v>4940</v>
      </c>
      <c r="S20" s="11">
        <v>2860</v>
      </c>
      <c r="T20" s="11">
        <v>1872</v>
      </c>
      <c r="U20" s="11">
        <v>2548</v>
      </c>
    </row>
    <row r="21" spans="1:21">
      <c r="A21" s="15" t="s">
        <v>11</v>
      </c>
      <c r="B21" s="9">
        <v>23</v>
      </c>
      <c r="C21" s="9">
        <v>12</v>
      </c>
      <c r="D21" s="11">
        <v>12779</v>
      </c>
      <c r="E21" s="9">
        <v>52</v>
      </c>
      <c r="F21" s="9">
        <v>156</v>
      </c>
      <c r="G21" s="9">
        <v>260</v>
      </c>
      <c r="H21" s="11">
        <v>2080</v>
      </c>
      <c r="I21" s="11">
        <v>1352</v>
      </c>
      <c r="J21" s="11">
        <v>1248</v>
      </c>
      <c r="K21" s="9">
        <v>260</v>
      </c>
      <c r="L21" s="11">
        <v>1612</v>
      </c>
      <c r="M21" s="9">
        <v>676</v>
      </c>
      <c r="N21" s="9">
        <v>364</v>
      </c>
      <c r="O21" s="9">
        <v>0</v>
      </c>
      <c r="P21" s="11">
        <v>1872</v>
      </c>
      <c r="Q21" s="11">
        <v>1820</v>
      </c>
      <c r="R21" s="11">
        <v>1456</v>
      </c>
      <c r="S21" s="11">
        <v>1664</v>
      </c>
      <c r="T21" s="9">
        <v>520</v>
      </c>
      <c r="U21" s="11">
        <v>1092</v>
      </c>
    </row>
    <row r="22" spans="1:21">
      <c r="A22" s="15" t="s">
        <v>13</v>
      </c>
      <c r="B22" s="9">
        <v>30</v>
      </c>
      <c r="C22" s="9">
        <v>12</v>
      </c>
      <c r="D22" s="11">
        <v>7579</v>
      </c>
      <c r="E22" s="9">
        <v>0</v>
      </c>
      <c r="F22" s="9">
        <v>52</v>
      </c>
      <c r="G22" s="9">
        <v>312</v>
      </c>
      <c r="H22" s="11">
        <v>1820</v>
      </c>
      <c r="I22" s="9">
        <v>312</v>
      </c>
      <c r="J22" s="9">
        <v>260</v>
      </c>
      <c r="K22" s="9">
        <v>208</v>
      </c>
      <c r="L22" s="11">
        <v>1248</v>
      </c>
      <c r="M22" s="9">
        <v>364</v>
      </c>
      <c r="N22" s="9">
        <v>0</v>
      </c>
      <c r="O22" s="9">
        <v>52</v>
      </c>
      <c r="P22" s="9">
        <v>832</v>
      </c>
      <c r="Q22" s="11">
        <v>1300</v>
      </c>
      <c r="R22" s="9">
        <v>936</v>
      </c>
      <c r="S22" s="9">
        <v>416</v>
      </c>
      <c r="T22" s="9">
        <v>312</v>
      </c>
      <c r="U22" s="9">
        <v>312</v>
      </c>
    </row>
    <row r="23" spans="1:21">
      <c r="A23" s="15" t="s">
        <v>20</v>
      </c>
      <c r="B23" s="9">
        <v>35</v>
      </c>
      <c r="C23" s="9">
        <v>24</v>
      </c>
      <c r="D23" s="11">
        <v>20561</v>
      </c>
      <c r="E23" s="9">
        <v>0</v>
      </c>
      <c r="F23" s="9">
        <v>10</v>
      </c>
      <c r="G23" s="9">
        <v>16</v>
      </c>
      <c r="H23" s="9">
        <v>68</v>
      </c>
      <c r="I23" s="9">
        <v>48</v>
      </c>
      <c r="J23" s="9">
        <v>22</v>
      </c>
      <c r="K23" s="9">
        <v>24</v>
      </c>
      <c r="L23" s="9">
        <v>46</v>
      </c>
      <c r="M23" s="9">
        <v>46</v>
      </c>
      <c r="N23" s="9">
        <v>20</v>
      </c>
      <c r="O23" s="9">
        <v>38</v>
      </c>
      <c r="P23" s="9">
        <v>76</v>
      </c>
      <c r="Q23" s="9">
        <v>60</v>
      </c>
      <c r="R23" s="9">
        <v>30</v>
      </c>
      <c r="S23" s="9">
        <v>20</v>
      </c>
      <c r="T23" s="9">
        <v>20</v>
      </c>
      <c r="U23" s="9">
        <v>18</v>
      </c>
    </row>
    <row r="24" spans="1:21">
      <c r="A24" s="15" t="s">
        <v>28</v>
      </c>
      <c r="B24" s="9">
        <v>22</v>
      </c>
      <c r="C24" s="9">
        <v>16</v>
      </c>
      <c r="D24" s="11">
        <v>15669</v>
      </c>
      <c r="E24" s="9">
        <v>156</v>
      </c>
      <c r="F24" s="9">
        <v>572</v>
      </c>
      <c r="G24" s="11">
        <v>1676</v>
      </c>
      <c r="H24" s="11">
        <v>3224</v>
      </c>
      <c r="I24" s="9">
        <v>884</v>
      </c>
      <c r="J24" s="11">
        <v>1924</v>
      </c>
      <c r="K24" s="9">
        <v>468</v>
      </c>
      <c r="L24" s="11">
        <v>2808</v>
      </c>
      <c r="M24" s="11">
        <v>1508</v>
      </c>
      <c r="N24" s="9">
        <v>936</v>
      </c>
      <c r="O24" s="11">
        <v>1508</v>
      </c>
      <c r="P24" s="11">
        <v>2288</v>
      </c>
      <c r="Q24" s="11">
        <v>1404</v>
      </c>
      <c r="R24" s="11">
        <v>1924</v>
      </c>
      <c r="S24" s="9">
        <v>260</v>
      </c>
      <c r="T24" s="9">
        <v>416</v>
      </c>
      <c r="U24" s="11">
        <v>1422</v>
      </c>
    </row>
    <row r="25" spans="1:21">
      <c r="A25" s="15" t="s">
        <v>32</v>
      </c>
      <c r="B25" s="9">
        <v>32</v>
      </c>
      <c r="C25" s="9">
        <v>23</v>
      </c>
      <c r="D25" s="11">
        <v>19873</v>
      </c>
      <c r="E25" s="9">
        <v>61</v>
      </c>
      <c r="F25" s="9">
        <v>61</v>
      </c>
      <c r="G25" s="9">
        <v>719</v>
      </c>
      <c r="H25" s="11">
        <v>3543</v>
      </c>
      <c r="I25" s="9">
        <v>974</v>
      </c>
      <c r="J25" s="11">
        <v>1062</v>
      </c>
      <c r="K25" s="9">
        <v>643</v>
      </c>
      <c r="L25" s="11">
        <v>2452</v>
      </c>
      <c r="M25" s="9">
        <v>967</v>
      </c>
      <c r="N25" s="9">
        <v>274</v>
      </c>
      <c r="O25" s="11">
        <v>1759</v>
      </c>
      <c r="P25" s="11">
        <v>2912</v>
      </c>
      <c r="Q25" s="11">
        <v>1808</v>
      </c>
      <c r="R25" s="11">
        <v>1324</v>
      </c>
      <c r="S25" s="9">
        <v>669</v>
      </c>
      <c r="T25" s="9">
        <v>330</v>
      </c>
      <c r="U25" s="9">
        <v>854</v>
      </c>
    </row>
    <row r="26" spans="1:21">
      <c r="A26" s="15" t="s">
        <v>39</v>
      </c>
      <c r="B26" s="9">
        <v>61</v>
      </c>
      <c r="C26" s="9">
        <v>40</v>
      </c>
      <c r="D26" s="11">
        <v>35371</v>
      </c>
      <c r="E26" s="9">
        <v>134</v>
      </c>
      <c r="F26" s="9">
        <v>276</v>
      </c>
      <c r="G26" s="11">
        <v>1008</v>
      </c>
      <c r="H26" s="11">
        <v>6250</v>
      </c>
      <c r="I26" s="11">
        <v>2146</v>
      </c>
      <c r="J26" s="11">
        <v>1946</v>
      </c>
      <c r="K26" s="11">
        <v>1690</v>
      </c>
      <c r="L26" s="11">
        <v>5304</v>
      </c>
      <c r="M26" s="11">
        <v>2626</v>
      </c>
      <c r="N26" s="11">
        <v>1066</v>
      </c>
      <c r="O26" s="11">
        <v>4718</v>
      </c>
      <c r="P26" s="11">
        <v>6215</v>
      </c>
      <c r="Q26" s="11">
        <v>3718</v>
      </c>
      <c r="R26" s="11">
        <v>3458</v>
      </c>
      <c r="S26" s="11">
        <v>1638</v>
      </c>
      <c r="T26" s="11">
        <v>1612</v>
      </c>
      <c r="U26" s="11">
        <v>1664</v>
      </c>
    </row>
    <row r="27" spans="1:21">
      <c r="A27" s="15" t="s">
        <v>41</v>
      </c>
      <c r="B27" s="9">
        <v>48</v>
      </c>
      <c r="C27" s="9">
        <v>34</v>
      </c>
      <c r="D27" s="11">
        <v>19392</v>
      </c>
      <c r="E27" s="9">
        <v>832</v>
      </c>
      <c r="F27" s="11">
        <v>2496</v>
      </c>
      <c r="G27" s="11">
        <v>4472</v>
      </c>
      <c r="H27" s="11">
        <v>13936</v>
      </c>
      <c r="I27" s="11">
        <v>4472</v>
      </c>
      <c r="J27" s="11">
        <v>6760</v>
      </c>
      <c r="K27" s="11">
        <v>1092</v>
      </c>
      <c r="L27" s="11">
        <v>9776</v>
      </c>
      <c r="M27" s="11">
        <v>5928</v>
      </c>
      <c r="N27" s="11">
        <v>7280</v>
      </c>
      <c r="O27" s="11">
        <v>9672</v>
      </c>
      <c r="P27" s="11">
        <v>11544</v>
      </c>
      <c r="Q27" s="11">
        <v>9880</v>
      </c>
      <c r="R27" s="11">
        <v>6760</v>
      </c>
      <c r="S27" s="11">
        <v>7592</v>
      </c>
      <c r="T27" s="11">
        <v>2912</v>
      </c>
      <c r="U27" s="11">
        <v>2600</v>
      </c>
    </row>
    <row r="28" spans="1:21">
      <c r="A28" s="15" t="s">
        <v>45</v>
      </c>
      <c r="B28" s="9">
        <v>30</v>
      </c>
      <c r="C28" s="9">
        <v>19</v>
      </c>
      <c r="D28" s="11">
        <v>19776</v>
      </c>
      <c r="E28" s="9">
        <v>851</v>
      </c>
      <c r="F28" s="9">
        <v>973</v>
      </c>
      <c r="G28" s="11">
        <v>3108</v>
      </c>
      <c r="H28" s="11">
        <v>94872</v>
      </c>
      <c r="I28" s="11">
        <v>6428</v>
      </c>
      <c r="J28" s="9">
        <v>122</v>
      </c>
      <c r="K28" s="9">
        <v>22</v>
      </c>
      <c r="L28" s="11">
        <v>6484</v>
      </c>
      <c r="M28" s="11">
        <v>17300</v>
      </c>
      <c r="N28" s="11">
        <v>16948</v>
      </c>
      <c r="O28" s="11">
        <v>16233</v>
      </c>
      <c r="P28" s="11">
        <v>17254</v>
      </c>
      <c r="Q28" s="11">
        <v>8524</v>
      </c>
      <c r="R28" s="11">
        <v>5642</v>
      </c>
      <c r="S28" s="11">
        <v>9211</v>
      </c>
      <c r="T28" s="11">
        <v>1987</v>
      </c>
      <c r="U28" s="11">
        <v>7884</v>
      </c>
    </row>
    <row r="29" spans="1:21">
      <c r="A29" s="15" t="s">
        <v>48</v>
      </c>
      <c r="B29" s="9">
        <v>37</v>
      </c>
      <c r="C29" s="9">
        <v>16</v>
      </c>
      <c r="D29" s="11">
        <v>18348</v>
      </c>
      <c r="E29" s="9">
        <v>144</v>
      </c>
      <c r="F29" s="9">
        <v>75</v>
      </c>
      <c r="G29" s="11">
        <v>3129</v>
      </c>
      <c r="H29" s="11">
        <v>9000</v>
      </c>
      <c r="I29" s="11">
        <v>6000</v>
      </c>
      <c r="J29" s="11">
        <v>5000</v>
      </c>
      <c r="K29" s="9">
        <v>800</v>
      </c>
      <c r="L29" s="11">
        <v>3000</v>
      </c>
      <c r="M29" s="11">
        <v>1000</v>
      </c>
      <c r="N29" s="11">
        <v>1100</v>
      </c>
      <c r="O29" s="11">
        <v>4000</v>
      </c>
      <c r="P29" s="11">
        <v>2000</v>
      </c>
      <c r="Q29" s="11">
        <v>1000</v>
      </c>
      <c r="R29" s="11">
        <v>1000</v>
      </c>
      <c r="S29" s="11">
        <v>3000</v>
      </c>
      <c r="T29" s="11">
        <v>1035</v>
      </c>
      <c r="U29" s="11">
        <v>1213</v>
      </c>
    </row>
    <row r="30" spans="1:21">
      <c r="A30" s="15" t="s">
        <v>50</v>
      </c>
      <c r="B30" s="9">
        <v>20</v>
      </c>
      <c r="C30" s="9">
        <v>11</v>
      </c>
      <c r="D30" s="11">
        <v>7815</v>
      </c>
      <c r="E30" s="9">
        <v>260</v>
      </c>
      <c r="F30" s="9">
        <v>364</v>
      </c>
      <c r="G30" s="9">
        <v>520</v>
      </c>
      <c r="H30" s="11">
        <v>7020</v>
      </c>
      <c r="I30" s="11">
        <v>1820</v>
      </c>
      <c r="J30" s="9">
        <v>468</v>
      </c>
      <c r="K30" s="9">
        <v>35</v>
      </c>
      <c r="L30" s="11">
        <v>1820</v>
      </c>
      <c r="M30" s="11">
        <v>1404</v>
      </c>
      <c r="N30" s="9">
        <v>156</v>
      </c>
      <c r="O30" s="11">
        <v>1404</v>
      </c>
      <c r="P30" s="11">
        <v>2224</v>
      </c>
      <c r="Q30" s="9">
        <v>572</v>
      </c>
      <c r="R30" s="11">
        <v>1820</v>
      </c>
      <c r="S30" s="9">
        <v>372</v>
      </c>
      <c r="T30" s="9">
        <v>137</v>
      </c>
      <c r="U30" s="9">
        <v>933</v>
      </c>
    </row>
    <row r="31" spans="1:21">
      <c r="A31" s="70"/>
      <c r="B31" s="58"/>
      <c r="C31" s="58"/>
      <c r="D31" s="57"/>
      <c r="E31" s="58"/>
      <c r="F31" s="58"/>
      <c r="G31" s="58"/>
      <c r="H31" s="57"/>
      <c r="I31" s="57"/>
      <c r="J31" s="58"/>
      <c r="K31" s="58"/>
      <c r="L31" s="57"/>
      <c r="M31" s="57"/>
      <c r="N31" s="58"/>
      <c r="O31" s="57"/>
      <c r="P31" s="57"/>
      <c r="Q31" s="58"/>
      <c r="R31" s="57"/>
      <c r="S31" s="58"/>
      <c r="T31" s="58"/>
      <c r="U31" s="58"/>
    </row>
    <row r="32" spans="1:21">
      <c r="A32" s="6" t="s">
        <v>627</v>
      </c>
      <c r="B32" s="9"/>
      <c r="C32" s="9"/>
      <c r="D32" s="11"/>
      <c r="E32" s="9"/>
      <c r="F32" s="9"/>
      <c r="G32" s="9"/>
      <c r="H32" s="11"/>
      <c r="I32" s="9"/>
      <c r="J32" s="9"/>
      <c r="K32" s="9"/>
      <c r="L32" s="11"/>
      <c r="M32" s="9"/>
      <c r="N32" s="9"/>
      <c r="O32" s="9"/>
      <c r="P32" s="9"/>
      <c r="Q32" s="11"/>
      <c r="R32" s="9"/>
      <c r="S32" s="9"/>
      <c r="T32" s="9"/>
      <c r="U32" s="9"/>
    </row>
    <row r="33" spans="1:21">
      <c r="A33" s="15" t="s">
        <v>6</v>
      </c>
      <c r="B33" s="9">
        <v>75</v>
      </c>
      <c r="C33" s="9">
        <v>41</v>
      </c>
      <c r="D33" s="11">
        <v>33950</v>
      </c>
      <c r="E33" s="9">
        <v>52</v>
      </c>
      <c r="F33" s="9">
        <v>102</v>
      </c>
      <c r="G33" s="9">
        <v>802</v>
      </c>
      <c r="H33" s="11">
        <v>3178</v>
      </c>
      <c r="I33" s="11">
        <v>2176</v>
      </c>
      <c r="J33" s="11">
        <v>3096</v>
      </c>
      <c r="K33" s="11">
        <v>2988</v>
      </c>
      <c r="L33" s="11">
        <v>3066</v>
      </c>
      <c r="M33" s="11">
        <v>2824</v>
      </c>
      <c r="N33" s="11">
        <v>2664</v>
      </c>
      <c r="O33" s="11">
        <v>2872</v>
      </c>
      <c r="P33" s="11">
        <v>4334</v>
      </c>
      <c r="Q33" s="11">
        <v>3432</v>
      </c>
      <c r="R33" s="11">
        <v>5945</v>
      </c>
      <c r="S33" s="11">
        <v>1966</v>
      </c>
      <c r="T33" s="11">
        <v>1114</v>
      </c>
      <c r="U33" s="11">
        <v>1114</v>
      </c>
    </row>
    <row r="34" spans="1:21">
      <c r="A34" s="15" t="s">
        <v>14</v>
      </c>
      <c r="B34" s="9">
        <v>184</v>
      </c>
      <c r="C34" s="9">
        <v>131</v>
      </c>
      <c r="D34" s="11">
        <v>58000</v>
      </c>
      <c r="E34" s="9">
        <v>0</v>
      </c>
      <c r="F34" s="9">
        <v>1</v>
      </c>
      <c r="G34" s="9">
        <v>1</v>
      </c>
      <c r="H34" s="9">
        <v>63</v>
      </c>
      <c r="I34" s="9">
        <v>130</v>
      </c>
      <c r="J34" s="9">
        <v>94</v>
      </c>
      <c r="K34" s="9">
        <v>26</v>
      </c>
      <c r="L34" s="9">
        <v>47</v>
      </c>
      <c r="M34" s="9">
        <v>63</v>
      </c>
      <c r="N34" s="9">
        <v>15</v>
      </c>
      <c r="O34" s="9">
        <v>60</v>
      </c>
      <c r="P34" s="9">
        <v>105</v>
      </c>
      <c r="Q34" s="9">
        <v>88</v>
      </c>
      <c r="R34" s="9">
        <v>34</v>
      </c>
      <c r="S34" s="9">
        <v>8</v>
      </c>
      <c r="T34" s="9">
        <v>33</v>
      </c>
      <c r="U34" s="9">
        <v>41</v>
      </c>
    </row>
    <row r="35" spans="1:21">
      <c r="A35" s="15" t="s">
        <v>21</v>
      </c>
      <c r="B35" s="9">
        <v>51</v>
      </c>
      <c r="C35" s="9">
        <v>32</v>
      </c>
      <c r="D35" s="11">
        <v>44650</v>
      </c>
      <c r="E35" s="9">
        <v>0</v>
      </c>
      <c r="F35" s="9">
        <v>104</v>
      </c>
      <c r="G35" s="9">
        <v>884</v>
      </c>
      <c r="H35" s="11">
        <v>8138</v>
      </c>
      <c r="I35" s="11">
        <v>5070</v>
      </c>
      <c r="J35" s="11">
        <v>3302</v>
      </c>
      <c r="K35" s="11">
        <v>1378</v>
      </c>
      <c r="L35" s="11">
        <v>5798</v>
      </c>
      <c r="M35" s="11">
        <v>3822</v>
      </c>
      <c r="N35" s="9">
        <v>832</v>
      </c>
      <c r="O35" s="11">
        <v>4186</v>
      </c>
      <c r="P35" s="11">
        <v>6916</v>
      </c>
      <c r="Q35" s="11">
        <v>4862</v>
      </c>
      <c r="R35" s="11">
        <v>3406</v>
      </c>
      <c r="S35" s="11">
        <v>1274</v>
      </c>
      <c r="T35" s="11">
        <v>1456</v>
      </c>
      <c r="U35" s="11">
        <v>1716</v>
      </c>
    </row>
    <row r="36" spans="1:21">
      <c r="A36" s="15" t="s">
        <v>24</v>
      </c>
      <c r="B36" s="9">
        <v>60</v>
      </c>
      <c r="C36" s="9">
        <v>44</v>
      </c>
      <c r="D36" s="11">
        <v>37925</v>
      </c>
      <c r="E36" s="9">
        <v>52</v>
      </c>
      <c r="F36" s="9">
        <v>104</v>
      </c>
      <c r="G36" s="11">
        <v>1716</v>
      </c>
      <c r="H36" s="11">
        <v>12800</v>
      </c>
      <c r="I36" s="11">
        <v>5300</v>
      </c>
      <c r="J36" s="9">
        <v>470</v>
      </c>
      <c r="K36" s="11">
        <v>2100</v>
      </c>
      <c r="L36" s="11">
        <v>7900</v>
      </c>
      <c r="M36" s="11">
        <v>3700</v>
      </c>
      <c r="N36" s="11">
        <v>1150</v>
      </c>
      <c r="O36" s="9">
        <v>110</v>
      </c>
      <c r="P36" s="11">
        <v>8650</v>
      </c>
      <c r="Q36" s="11">
        <v>8250</v>
      </c>
      <c r="R36" s="11">
        <v>4350</v>
      </c>
      <c r="S36" s="11">
        <v>4200</v>
      </c>
      <c r="T36" s="11">
        <v>2050</v>
      </c>
      <c r="U36" s="11">
        <v>3850</v>
      </c>
    </row>
    <row r="37" spans="1:21">
      <c r="A37" s="15" t="s">
        <v>31</v>
      </c>
      <c r="B37" s="9">
        <v>45</v>
      </c>
      <c r="C37" s="9">
        <v>20</v>
      </c>
      <c r="D37" s="11">
        <v>19169</v>
      </c>
      <c r="E37" s="11">
        <v>2513</v>
      </c>
      <c r="F37" s="9">
        <v>0</v>
      </c>
      <c r="G37" s="9">
        <v>191</v>
      </c>
      <c r="H37" s="11">
        <v>2322</v>
      </c>
      <c r="I37" s="9">
        <v>537</v>
      </c>
      <c r="J37" s="11">
        <v>1820</v>
      </c>
      <c r="K37" s="9">
        <v>659</v>
      </c>
      <c r="L37" s="11">
        <v>2444</v>
      </c>
      <c r="M37" s="9">
        <v>901</v>
      </c>
      <c r="N37" s="9">
        <v>0</v>
      </c>
      <c r="O37" s="9">
        <v>815</v>
      </c>
      <c r="P37" s="11">
        <v>1629</v>
      </c>
      <c r="Q37" s="11">
        <v>1386</v>
      </c>
      <c r="R37" s="11">
        <v>1057</v>
      </c>
      <c r="S37" s="9">
        <v>711</v>
      </c>
      <c r="T37" s="9">
        <v>468</v>
      </c>
      <c r="U37" s="9">
        <v>711</v>
      </c>
    </row>
    <row r="38" spans="1:21">
      <c r="A38" s="15" t="s">
        <v>35</v>
      </c>
      <c r="B38" s="9">
        <v>25</v>
      </c>
      <c r="C38" s="9">
        <v>12</v>
      </c>
      <c r="D38" s="11">
        <v>11462</v>
      </c>
      <c r="E38" s="9">
        <v>23</v>
      </c>
      <c r="F38" s="9">
        <v>229</v>
      </c>
      <c r="G38" s="11">
        <v>1604</v>
      </c>
      <c r="H38" s="11">
        <v>7543</v>
      </c>
      <c r="I38" s="11">
        <v>2063</v>
      </c>
      <c r="J38" s="11">
        <v>3782</v>
      </c>
      <c r="K38" s="11">
        <v>5158</v>
      </c>
      <c r="L38" s="11">
        <v>5846</v>
      </c>
      <c r="M38" s="9">
        <v>195</v>
      </c>
      <c r="N38" s="9">
        <v>92</v>
      </c>
      <c r="O38" s="11">
        <v>3095</v>
      </c>
      <c r="P38" s="11">
        <v>4814</v>
      </c>
      <c r="Q38" s="11">
        <v>5043</v>
      </c>
      <c r="R38" s="11">
        <v>6304</v>
      </c>
      <c r="S38" s="11">
        <v>1605</v>
      </c>
      <c r="T38" s="9">
        <v>688</v>
      </c>
      <c r="U38" s="11">
        <v>2751</v>
      </c>
    </row>
    <row r="39" spans="1:21">
      <c r="A39" s="15" t="s">
        <v>37</v>
      </c>
      <c r="B39" s="9">
        <v>44</v>
      </c>
      <c r="C39" s="9">
        <v>30</v>
      </c>
      <c r="D39" s="11">
        <v>8677</v>
      </c>
      <c r="E39" s="9">
        <v>22</v>
      </c>
      <c r="F39" s="9">
        <v>175</v>
      </c>
      <c r="G39" s="11">
        <v>2015</v>
      </c>
      <c r="H39" s="11">
        <v>5759</v>
      </c>
      <c r="I39" s="9">
        <v>709</v>
      </c>
      <c r="J39" s="11">
        <v>1800</v>
      </c>
      <c r="K39" s="9">
        <v>438</v>
      </c>
      <c r="L39" s="11">
        <v>3624</v>
      </c>
      <c r="M39" s="11">
        <v>2047</v>
      </c>
      <c r="N39" s="9">
        <v>125</v>
      </c>
      <c r="O39" s="11">
        <v>2952</v>
      </c>
      <c r="P39" s="11">
        <v>6392</v>
      </c>
      <c r="Q39" s="11">
        <v>1947</v>
      </c>
      <c r="R39" s="9">
        <v>751</v>
      </c>
      <c r="S39" s="9">
        <v>586</v>
      </c>
      <c r="T39" s="9">
        <v>117</v>
      </c>
      <c r="U39" s="9">
        <v>384</v>
      </c>
    </row>
    <row r="40" spans="1:21">
      <c r="A40" s="15" t="s">
        <v>40</v>
      </c>
      <c r="B40" s="9">
        <v>40</v>
      </c>
      <c r="C40" s="9">
        <v>25</v>
      </c>
      <c r="D40" s="11">
        <v>15437</v>
      </c>
      <c r="E40" s="9">
        <v>33</v>
      </c>
      <c r="F40" s="9">
        <v>17</v>
      </c>
      <c r="G40" s="9">
        <v>526</v>
      </c>
      <c r="H40" s="11">
        <v>12203</v>
      </c>
      <c r="I40" s="9">
        <v>908</v>
      </c>
      <c r="J40" s="11">
        <v>5651</v>
      </c>
      <c r="K40" s="94" t="s">
        <v>152</v>
      </c>
      <c r="L40" s="11">
        <v>5562</v>
      </c>
      <c r="M40" s="9">
        <v>0</v>
      </c>
      <c r="N40" s="9">
        <v>0</v>
      </c>
      <c r="O40" s="9">
        <v>0</v>
      </c>
      <c r="P40" s="11">
        <v>7544</v>
      </c>
      <c r="Q40" s="11">
        <v>8700</v>
      </c>
      <c r="R40" s="9">
        <v>788</v>
      </c>
      <c r="S40" s="11">
        <v>6621</v>
      </c>
      <c r="T40" s="9">
        <v>7</v>
      </c>
      <c r="U40" s="9">
        <v>68</v>
      </c>
    </row>
    <row r="41" spans="1:21">
      <c r="A41" s="15" t="s">
        <v>46</v>
      </c>
      <c r="B41" s="9">
        <v>30</v>
      </c>
      <c r="C41" s="9">
        <v>11</v>
      </c>
      <c r="D41" s="11">
        <v>24353</v>
      </c>
      <c r="E41" s="9">
        <v>0</v>
      </c>
      <c r="F41" s="9">
        <v>104</v>
      </c>
      <c r="G41" s="9">
        <v>364</v>
      </c>
      <c r="H41" s="11">
        <v>1352</v>
      </c>
      <c r="I41" s="9">
        <v>520</v>
      </c>
      <c r="J41" s="9">
        <v>494</v>
      </c>
      <c r="K41" s="9">
        <v>624</v>
      </c>
      <c r="L41" s="11">
        <v>1196</v>
      </c>
      <c r="M41" s="9">
        <v>962</v>
      </c>
      <c r="N41" s="9">
        <v>416</v>
      </c>
      <c r="O41" s="11">
        <v>1196</v>
      </c>
      <c r="P41" s="11">
        <v>1404</v>
      </c>
      <c r="Q41" s="11">
        <v>1118</v>
      </c>
      <c r="R41" s="9">
        <v>910</v>
      </c>
      <c r="S41" s="9">
        <v>468</v>
      </c>
      <c r="T41" s="9">
        <v>390</v>
      </c>
      <c r="U41" s="9">
        <v>598</v>
      </c>
    </row>
    <row r="42" spans="1:21">
      <c r="A42" s="15" t="s">
        <v>47</v>
      </c>
      <c r="B42" s="9">
        <v>60</v>
      </c>
      <c r="C42" s="9">
        <v>37</v>
      </c>
      <c r="D42" s="11">
        <v>38962</v>
      </c>
      <c r="E42" s="9">
        <v>2</v>
      </c>
      <c r="F42" s="9">
        <v>28</v>
      </c>
      <c r="G42" s="9">
        <v>22</v>
      </c>
      <c r="H42" s="9">
        <v>146</v>
      </c>
      <c r="I42" s="9">
        <v>54</v>
      </c>
      <c r="J42" s="9">
        <v>58</v>
      </c>
      <c r="K42" s="9">
        <v>58</v>
      </c>
      <c r="L42" s="9">
        <v>86</v>
      </c>
      <c r="M42" s="9">
        <v>24</v>
      </c>
      <c r="N42" s="9">
        <v>10</v>
      </c>
      <c r="O42" s="9">
        <v>4</v>
      </c>
      <c r="P42" s="9">
        <v>98</v>
      </c>
      <c r="Q42" s="9">
        <v>106</v>
      </c>
      <c r="R42" s="9">
        <v>74</v>
      </c>
      <c r="S42" s="9">
        <v>70</v>
      </c>
      <c r="T42" s="9">
        <v>10</v>
      </c>
      <c r="U42" s="9">
        <v>20</v>
      </c>
    </row>
    <row r="43" spans="1:21">
      <c r="A43" s="70"/>
      <c r="B43" s="58"/>
      <c r="C43" s="58"/>
      <c r="D43" s="57"/>
      <c r="E43" s="58"/>
      <c r="F43" s="58"/>
      <c r="G43" s="58"/>
      <c r="H43" s="58"/>
      <c r="I43" s="58"/>
      <c r="J43" s="58"/>
      <c r="K43" s="58"/>
      <c r="L43" s="58"/>
      <c r="M43" s="58"/>
      <c r="N43" s="58"/>
      <c r="O43" s="58"/>
      <c r="P43" s="58"/>
      <c r="Q43" s="58"/>
      <c r="R43" s="58"/>
      <c r="S43" s="58"/>
      <c r="T43" s="58"/>
      <c r="U43" s="58"/>
    </row>
    <row r="44" spans="1:21">
      <c r="A44" s="6" t="s">
        <v>628</v>
      </c>
      <c r="B44" s="9"/>
      <c r="C44" s="9"/>
      <c r="D44" s="11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</row>
    <row r="45" spans="1:21">
      <c r="A45" s="15" t="s">
        <v>9</v>
      </c>
      <c r="B45" s="9">
        <v>126</v>
      </c>
      <c r="C45" s="9">
        <v>81</v>
      </c>
      <c r="D45" s="11">
        <v>79861</v>
      </c>
      <c r="E45" s="9">
        <v>52</v>
      </c>
      <c r="F45" s="9">
        <v>260</v>
      </c>
      <c r="G45" s="11">
        <v>1196</v>
      </c>
      <c r="H45" s="11">
        <v>4784</v>
      </c>
      <c r="I45" s="11">
        <v>2340</v>
      </c>
      <c r="J45" s="11">
        <v>2444</v>
      </c>
      <c r="K45" s="11">
        <v>2236</v>
      </c>
      <c r="L45" s="11">
        <v>3328</v>
      </c>
      <c r="M45" s="11">
        <v>2028</v>
      </c>
      <c r="N45" s="9">
        <v>780</v>
      </c>
      <c r="O45" s="11">
        <v>3588</v>
      </c>
      <c r="P45" s="11">
        <v>4368</v>
      </c>
      <c r="Q45" s="11">
        <v>4160</v>
      </c>
      <c r="R45" s="11">
        <v>2704</v>
      </c>
      <c r="S45" s="11">
        <v>2288</v>
      </c>
      <c r="T45" s="11">
        <v>1612</v>
      </c>
      <c r="U45" s="11">
        <v>1716</v>
      </c>
    </row>
    <row r="46" spans="1:21">
      <c r="A46" s="15" t="s">
        <v>22</v>
      </c>
      <c r="B46" s="9">
        <v>39</v>
      </c>
      <c r="C46" s="9">
        <v>20</v>
      </c>
      <c r="D46" s="11">
        <v>8947</v>
      </c>
      <c r="E46" s="9">
        <v>0</v>
      </c>
      <c r="F46" s="9">
        <v>91</v>
      </c>
      <c r="G46" s="9">
        <v>626</v>
      </c>
      <c r="H46" s="11">
        <v>5189</v>
      </c>
      <c r="I46" s="11">
        <v>3041</v>
      </c>
      <c r="J46" s="11">
        <v>3847</v>
      </c>
      <c r="K46" s="11">
        <v>1431</v>
      </c>
      <c r="L46" s="11">
        <v>1700</v>
      </c>
      <c r="M46" s="9">
        <v>715</v>
      </c>
      <c r="N46" s="9">
        <v>178</v>
      </c>
      <c r="O46" s="9">
        <v>357</v>
      </c>
      <c r="P46" s="11">
        <v>1610</v>
      </c>
      <c r="Q46" s="11">
        <v>1073</v>
      </c>
      <c r="R46" s="11">
        <v>1163</v>
      </c>
      <c r="S46" s="9">
        <v>357</v>
      </c>
      <c r="T46" s="9">
        <v>626</v>
      </c>
      <c r="U46" s="9">
        <v>626</v>
      </c>
    </row>
    <row r="47" spans="1:21">
      <c r="A47" s="15" t="s">
        <v>36</v>
      </c>
      <c r="B47" s="9">
        <v>84</v>
      </c>
      <c r="C47" s="9">
        <v>65</v>
      </c>
      <c r="D47" s="11">
        <v>69654</v>
      </c>
      <c r="E47" s="9">
        <v>236</v>
      </c>
      <c r="F47" s="9">
        <v>662</v>
      </c>
      <c r="G47" s="11">
        <v>3120</v>
      </c>
      <c r="H47" s="11">
        <v>17186</v>
      </c>
      <c r="I47" s="11">
        <v>4862</v>
      </c>
      <c r="J47" s="11">
        <v>4862</v>
      </c>
      <c r="K47" s="11">
        <v>2106</v>
      </c>
      <c r="L47" s="11">
        <v>22644</v>
      </c>
      <c r="M47" s="11">
        <v>9785</v>
      </c>
      <c r="N47" s="11">
        <v>3735</v>
      </c>
      <c r="O47" s="11">
        <v>11771</v>
      </c>
      <c r="P47" s="11">
        <v>18956</v>
      </c>
      <c r="Q47" s="11">
        <v>15505</v>
      </c>
      <c r="R47" s="11">
        <v>16404</v>
      </c>
      <c r="S47" s="11">
        <v>7847</v>
      </c>
      <c r="T47" s="11">
        <v>3215</v>
      </c>
      <c r="U47" s="11">
        <v>4444</v>
      </c>
    </row>
    <row r="48" spans="1:21">
      <c r="A48" s="15" t="s">
        <v>43</v>
      </c>
      <c r="B48" s="9">
        <v>90</v>
      </c>
      <c r="C48" s="9">
        <v>61</v>
      </c>
      <c r="D48" s="11">
        <v>95614</v>
      </c>
      <c r="E48" s="11">
        <v>1978</v>
      </c>
      <c r="F48" s="11">
        <v>2404</v>
      </c>
      <c r="G48" s="11">
        <v>7649</v>
      </c>
      <c r="H48" s="11">
        <v>65974</v>
      </c>
      <c r="I48" s="11">
        <v>21035</v>
      </c>
      <c r="J48" s="11">
        <v>17211</v>
      </c>
      <c r="K48" s="11">
        <v>36333</v>
      </c>
      <c r="L48" s="11">
        <v>51632</v>
      </c>
      <c r="M48" s="11">
        <v>20079</v>
      </c>
      <c r="N48" s="11">
        <v>3825</v>
      </c>
      <c r="O48" s="11">
        <v>37289</v>
      </c>
      <c r="P48" s="11">
        <v>49719</v>
      </c>
      <c r="Q48" s="11">
        <v>31553</v>
      </c>
      <c r="R48" s="11">
        <v>34421</v>
      </c>
      <c r="S48" s="11">
        <v>8779</v>
      </c>
      <c r="T48" s="11">
        <v>12429</v>
      </c>
      <c r="U48" s="11">
        <v>14342</v>
      </c>
    </row>
    <row r="49" spans="1:21">
      <c r="A49" s="15" t="s">
        <v>44</v>
      </c>
      <c r="B49" s="9">
        <v>110</v>
      </c>
      <c r="C49" s="9">
        <v>78</v>
      </c>
      <c r="D49" s="11">
        <v>56470</v>
      </c>
      <c r="E49" s="9">
        <v>75</v>
      </c>
      <c r="F49" s="9">
        <v>222</v>
      </c>
      <c r="G49" s="11">
        <v>3640</v>
      </c>
      <c r="H49" s="11">
        <v>16462</v>
      </c>
      <c r="I49" s="11">
        <v>12700</v>
      </c>
      <c r="J49" s="11">
        <v>4574</v>
      </c>
      <c r="K49" s="11">
        <v>2293</v>
      </c>
      <c r="L49" s="11">
        <v>18075</v>
      </c>
      <c r="M49" s="11">
        <v>2468</v>
      </c>
      <c r="N49" s="9">
        <v>0</v>
      </c>
      <c r="O49" s="11">
        <v>2620</v>
      </c>
      <c r="P49" s="11">
        <v>18470</v>
      </c>
      <c r="Q49" s="11">
        <v>1198</v>
      </c>
      <c r="R49" s="11">
        <v>5290</v>
      </c>
      <c r="S49" s="11">
        <v>6250</v>
      </c>
      <c r="T49" s="11">
        <v>1452</v>
      </c>
      <c r="U49" s="11">
        <v>3589</v>
      </c>
    </row>
    <row r="50" spans="1:21">
      <c r="A50" s="70"/>
      <c r="B50" s="58"/>
      <c r="C50" s="58"/>
      <c r="D50" s="57"/>
      <c r="E50" s="58"/>
      <c r="F50" s="58"/>
      <c r="G50" s="57"/>
      <c r="H50" s="57"/>
      <c r="I50" s="57"/>
      <c r="J50" s="57"/>
      <c r="K50" s="57"/>
      <c r="L50" s="57"/>
      <c r="M50" s="57"/>
      <c r="N50" s="58"/>
      <c r="O50" s="57"/>
      <c r="P50" s="57"/>
      <c r="Q50" s="57"/>
      <c r="R50" s="57"/>
      <c r="S50" s="57"/>
      <c r="T50" s="57"/>
      <c r="U50" s="57"/>
    </row>
    <row r="51" spans="1:21">
      <c r="A51" s="6" t="s">
        <v>629</v>
      </c>
      <c r="B51" s="9"/>
      <c r="C51" s="9"/>
      <c r="D51" s="11"/>
      <c r="E51" s="9"/>
      <c r="F51" s="9"/>
      <c r="G51" s="11"/>
      <c r="H51" s="11"/>
      <c r="I51" s="11"/>
      <c r="J51" s="11"/>
      <c r="K51" s="11"/>
      <c r="L51" s="11"/>
      <c r="M51" s="11"/>
      <c r="N51" s="9"/>
      <c r="O51" s="11"/>
      <c r="P51" s="11"/>
      <c r="Q51" s="11"/>
      <c r="R51" s="11"/>
      <c r="S51" s="11"/>
      <c r="T51" s="11"/>
      <c r="U51" s="11"/>
    </row>
    <row r="52" spans="1:21">
      <c r="A52" s="15" t="s">
        <v>23</v>
      </c>
      <c r="B52" s="9">
        <v>95</v>
      </c>
      <c r="C52" s="9">
        <v>55</v>
      </c>
      <c r="D52" s="11">
        <v>131361</v>
      </c>
      <c r="E52" s="9">
        <v>182</v>
      </c>
      <c r="F52" s="9">
        <v>286</v>
      </c>
      <c r="G52" s="9">
        <v>884</v>
      </c>
      <c r="H52" s="11">
        <v>6864</v>
      </c>
      <c r="I52" s="11">
        <v>2184</v>
      </c>
      <c r="J52" s="11">
        <v>3120</v>
      </c>
      <c r="K52" s="11">
        <v>1300</v>
      </c>
      <c r="L52" s="11">
        <v>4680</v>
      </c>
      <c r="M52" s="11">
        <v>1950</v>
      </c>
      <c r="N52" s="9">
        <v>936</v>
      </c>
      <c r="O52" s="11">
        <v>2496</v>
      </c>
      <c r="P52" s="11">
        <v>4576</v>
      </c>
      <c r="Q52" s="11">
        <v>2626</v>
      </c>
      <c r="R52" s="11">
        <v>2730</v>
      </c>
      <c r="S52" s="11">
        <v>1612</v>
      </c>
      <c r="T52" s="9">
        <v>624</v>
      </c>
      <c r="U52" s="9">
        <v>988</v>
      </c>
    </row>
    <row r="53" spans="1:21">
      <c r="A53" s="15" t="s">
        <v>26</v>
      </c>
      <c r="B53" s="9">
        <v>125</v>
      </c>
      <c r="C53" s="9">
        <v>55</v>
      </c>
      <c r="D53" s="11">
        <v>62978</v>
      </c>
      <c r="E53" s="9">
        <v>52</v>
      </c>
      <c r="F53" s="9">
        <v>260</v>
      </c>
      <c r="G53" s="11">
        <v>1560</v>
      </c>
      <c r="H53" s="11">
        <v>5924</v>
      </c>
      <c r="I53" s="11">
        <v>2808</v>
      </c>
      <c r="J53" s="11">
        <v>3744</v>
      </c>
      <c r="K53" s="11">
        <v>2080</v>
      </c>
      <c r="L53" s="11">
        <v>5460</v>
      </c>
      <c r="M53" s="11">
        <v>3484</v>
      </c>
      <c r="N53" s="11">
        <v>1456</v>
      </c>
      <c r="O53" s="11">
        <v>2808</v>
      </c>
      <c r="P53" s="11">
        <v>5356</v>
      </c>
      <c r="Q53" s="11">
        <v>4836</v>
      </c>
      <c r="R53" s="11">
        <v>4056</v>
      </c>
      <c r="S53" s="11">
        <v>1196</v>
      </c>
      <c r="T53" s="11">
        <v>1196</v>
      </c>
      <c r="U53" s="11">
        <v>1352</v>
      </c>
    </row>
    <row r="54" spans="1:21">
      <c r="A54" s="15" t="s">
        <v>29</v>
      </c>
      <c r="B54" s="9">
        <v>34</v>
      </c>
      <c r="C54" s="9">
        <v>17</v>
      </c>
      <c r="D54" s="11">
        <v>35669</v>
      </c>
      <c r="E54" s="9">
        <v>2</v>
      </c>
      <c r="F54" s="9">
        <v>5</v>
      </c>
      <c r="G54" s="9">
        <v>14</v>
      </c>
      <c r="H54" s="9">
        <v>140</v>
      </c>
      <c r="I54" s="9">
        <v>156</v>
      </c>
      <c r="J54" s="9">
        <v>96</v>
      </c>
      <c r="K54" s="9">
        <v>29</v>
      </c>
      <c r="L54" s="9">
        <v>125</v>
      </c>
      <c r="M54" s="9">
        <v>34</v>
      </c>
      <c r="N54" s="9">
        <v>6</v>
      </c>
      <c r="O54" s="9">
        <v>55</v>
      </c>
      <c r="P54" s="9">
        <v>117</v>
      </c>
      <c r="Q54" s="9">
        <v>67</v>
      </c>
      <c r="R54" s="9">
        <v>108</v>
      </c>
      <c r="S54" s="9">
        <v>20</v>
      </c>
      <c r="T54" s="9">
        <v>23</v>
      </c>
      <c r="U54" s="9">
        <v>27</v>
      </c>
    </row>
    <row r="55" spans="1:21">
      <c r="A55" s="15" t="s">
        <v>30</v>
      </c>
      <c r="B55" s="9">
        <v>237</v>
      </c>
      <c r="C55" s="9">
        <v>153</v>
      </c>
      <c r="D55" s="11">
        <v>105371</v>
      </c>
      <c r="E55" s="9">
        <v>234</v>
      </c>
      <c r="F55" s="9">
        <v>780</v>
      </c>
      <c r="G55" s="11">
        <v>3536</v>
      </c>
      <c r="H55" s="11">
        <v>12792</v>
      </c>
      <c r="I55" s="11">
        <v>6812</v>
      </c>
      <c r="J55" s="11">
        <v>3484</v>
      </c>
      <c r="K55" s="11">
        <v>4316</v>
      </c>
      <c r="L55" s="11">
        <v>15444</v>
      </c>
      <c r="M55" s="11">
        <v>12194</v>
      </c>
      <c r="N55" s="11">
        <v>7332</v>
      </c>
      <c r="O55" s="11">
        <v>13234</v>
      </c>
      <c r="P55" s="11">
        <v>16484</v>
      </c>
      <c r="Q55" s="11">
        <v>12922</v>
      </c>
      <c r="R55" s="11">
        <v>10140</v>
      </c>
      <c r="S55" s="11">
        <v>6890</v>
      </c>
      <c r="T55" s="11">
        <v>4550</v>
      </c>
      <c r="U55" s="11">
        <v>4498</v>
      </c>
    </row>
    <row r="56" spans="1:21">
      <c r="A56" s="15" t="s">
        <v>33</v>
      </c>
      <c r="B56" s="9">
        <v>121</v>
      </c>
      <c r="C56" s="9">
        <v>64</v>
      </c>
      <c r="D56" s="11">
        <v>85635</v>
      </c>
      <c r="E56" s="9">
        <v>364</v>
      </c>
      <c r="F56" s="11">
        <v>2496</v>
      </c>
      <c r="G56" s="11">
        <v>8268</v>
      </c>
      <c r="H56" s="11">
        <v>28860</v>
      </c>
      <c r="I56" s="11">
        <v>14716</v>
      </c>
      <c r="J56" s="11">
        <v>9256</v>
      </c>
      <c r="K56" s="11">
        <v>5432</v>
      </c>
      <c r="L56" s="11">
        <v>19188</v>
      </c>
      <c r="M56" s="11">
        <v>18876</v>
      </c>
      <c r="N56" s="11">
        <v>8060</v>
      </c>
      <c r="O56" s="11">
        <v>19916</v>
      </c>
      <c r="P56" s="11">
        <v>23244</v>
      </c>
      <c r="Q56" s="11">
        <v>14716</v>
      </c>
      <c r="R56" s="11">
        <v>10608</v>
      </c>
      <c r="S56" s="11">
        <v>4316</v>
      </c>
      <c r="T56" s="11">
        <v>4836</v>
      </c>
      <c r="U56" s="11">
        <v>5876</v>
      </c>
    </row>
    <row r="57" spans="1:21">
      <c r="A57" s="70"/>
      <c r="B57" s="58"/>
      <c r="C57" s="58"/>
      <c r="D57" s="57"/>
      <c r="E57" s="58"/>
      <c r="F57" s="58"/>
      <c r="G57" s="58"/>
      <c r="H57" s="58"/>
      <c r="I57" s="58"/>
      <c r="J57" s="58"/>
      <c r="K57" s="58"/>
      <c r="L57" s="58"/>
      <c r="M57" s="58"/>
      <c r="N57" s="58"/>
      <c r="O57" s="58"/>
      <c r="P57" s="58"/>
      <c r="Q57" s="58"/>
      <c r="R57" s="58"/>
      <c r="S57" s="58"/>
      <c r="T57" s="58"/>
      <c r="U57" s="58"/>
    </row>
    <row r="58" spans="1:21">
      <c r="A58" s="6" t="s">
        <v>630</v>
      </c>
      <c r="B58" s="9"/>
      <c r="C58" s="9"/>
      <c r="D58" s="11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</row>
    <row r="59" spans="1:21">
      <c r="A59" s="15" t="s">
        <v>5</v>
      </c>
      <c r="B59" s="9">
        <v>324</v>
      </c>
      <c r="C59" s="9">
        <v>179</v>
      </c>
      <c r="D59" s="11">
        <v>145463</v>
      </c>
      <c r="E59" s="9">
        <v>72</v>
      </c>
      <c r="F59" s="9">
        <v>120</v>
      </c>
      <c r="G59" s="9">
        <v>576</v>
      </c>
      <c r="H59" s="11">
        <v>4056</v>
      </c>
      <c r="I59" s="11">
        <v>3408</v>
      </c>
      <c r="J59" s="11">
        <v>2028</v>
      </c>
      <c r="K59" s="11">
        <v>3096</v>
      </c>
      <c r="L59" s="11">
        <v>3048</v>
      </c>
      <c r="M59" s="11">
        <v>2472</v>
      </c>
      <c r="N59" s="9">
        <v>696</v>
      </c>
      <c r="O59" s="11">
        <v>2520</v>
      </c>
      <c r="P59" s="11">
        <v>4440</v>
      </c>
      <c r="Q59" s="11">
        <v>4104</v>
      </c>
      <c r="R59" s="11">
        <v>1968</v>
      </c>
      <c r="S59" s="9">
        <v>888</v>
      </c>
      <c r="T59" s="11">
        <v>1296</v>
      </c>
      <c r="U59" s="9">
        <v>768</v>
      </c>
    </row>
    <row r="60" spans="1:21">
      <c r="A60" s="15" t="s">
        <v>12</v>
      </c>
      <c r="B60" s="9">
        <v>510</v>
      </c>
      <c r="C60" s="9">
        <v>362</v>
      </c>
      <c r="D60" s="11">
        <v>448787</v>
      </c>
      <c r="E60" s="9">
        <v>520</v>
      </c>
      <c r="F60" s="11">
        <v>1248</v>
      </c>
      <c r="G60" s="11">
        <v>5304</v>
      </c>
      <c r="H60" s="11">
        <v>10296</v>
      </c>
      <c r="I60" s="11">
        <v>3224</v>
      </c>
      <c r="J60" s="11">
        <v>5616</v>
      </c>
      <c r="K60" s="11">
        <v>7904</v>
      </c>
      <c r="L60" s="11">
        <v>9984</v>
      </c>
      <c r="M60" s="11">
        <v>8320</v>
      </c>
      <c r="N60" s="11">
        <v>5512</v>
      </c>
      <c r="O60" s="11">
        <v>9568</v>
      </c>
      <c r="P60" s="11">
        <v>9152</v>
      </c>
      <c r="Q60" s="11">
        <v>6760</v>
      </c>
      <c r="R60" s="11">
        <v>6656</v>
      </c>
      <c r="S60" s="11">
        <v>2704</v>
      </c>
      <c r="T60" s="11">
        <v>1768</v>
      </c>
      <c r="U60" s="11">
        <v>2704</v>
      </c>
    </row>
    <row r="61" spans="1:21">
      <c r="A61" s="15" t="s">
        <v>16</v>
      </c>
      <c r="B61" s="9">
        <v>322</v>
      </c>
      <c r="C61" s="9">
        <v>192</v>
      </c>
      <c r="D61" s="11">
        <v>139949</v>
      </c>
      <c r="E61" s="9">
        <v>522</v>
      </c>
      <c r="F61" s="11">
        <v>1852</v>
      </c>
      <c r="G61" s="11">
        <v>5745</v>
      </c>
      <c r="H61" s="11">
        <v>20548</v>
      </c>
      <c r="I61" s="11">
        <v>11255</v>
      </c>
      <c r="J61" s="11">
        <v>9201</v>
      </c>
      <c r="K61" s="94" t="s">
        <v>153</v>
      </c>
      <c r="L61" s="11">
        <v>15872</v>
      </c>
      <c r="M61" s="11">
        <v>14841</v>
      </c>
      <c r="N61" s="11">
        <v>7255</v>
      </c>
      <c r="O61" s="11">
        <v>14457</v>
      </c>
      <c r="P61" s="11">
        <v>29544</v>
      </c>
      <c r="Q61" s="11">
        <v>15212</v>
      </c>
      <c r="R61" s="11">
        <v>12588</v>
      </c>
      <c r="S61" s="94" t="s">
        <v>153</v>
      </c>
      <c r="T61" s="11">
        <v>4955</v>
      </c>
      <c r="U61" s="11">
        <v>5652</v>
      </c>
    </row>
    <row r="62" spans="1:21">
      <c r="A62" s="15" t="s">
        <v>18</v>
      </c>
      <c r="B62" s="9">
        <v>324</v>
      </c>
      <c r="C62" s="9">
        <v>223</v>
      </c>
      <c r="D62" s="11">
        <v>319851</v>
      </c>
      <c r="E62" s="11">
        <v>7462</v>
      </c>
      <c r="F62" s="11">
        <v>12350</v>
      </c>
      <c r="G62" s="11">
        <v>25298</v>
      </c>
      <c r="H62" s="11">
        <v>78260</v>
      </c>
      <c r="I62" s="11">
        <v>34086</v>
      </c>
      <c r="J62" s="11">
        <v>39728</v>
      </c>
      <c r="K62" s="11">
        <v>22516</v>
      </c>
      <c r="L62" s="11">
        <v>65156</v>
      </c>
      <c r="M62" s="11">
        <v>30966</v>
      </c>
      <c r="N62" s="11">
        <v>16666</v>
      </c>
      <c r="O62" s="11">
        <v>36998</v>
      </c>
      <c r="P62" s="11">
        <v>51844</v>
      </c>
      <c r="Q62" s="11">
        <v>37986</v>
      </c>
      <c r="R62" s="11">
        <v>42588</v>
      </c>
      <c r="S62" s="11">
        <v>19266</v>
      </c>
      <c r="T62" s="11">
        <v>8658</v>
      </c>
      <c r="U62" s="11">
        <v>10556</v>
      </c>
    </row>
    <row r="63" spans="1:21">
      <c r="A63" s="15" t="s">
        <v>19</v>
      </c>
      <c r="B63" s="9">
        <v>296</v>
      </c>
      <c r="C63" s="9">
        <v>137</v>
      </c>
      <c r="D63" s="11">
        <v>137358</v>
      </c>
      <c r="E63" s="9">
        <v>52</v>
      </c>
      <c r="F63" s="9">
        <v>208</v>
      </c>
      <c r="G63" s="9">
        <v>754</v>
      </c>
      <c r="H63" s="11">
        <v>4134</v>
      </c>
      <c r="I63" s="11">
        <v>3042</v>
      </c>
      <c r="J63" s="11">
        <v>2158</v>
      </c>
      <c r="K63" s="9">
        <v>832</v>
      </c>
      <c r="L63" s="11">
        <v>4030</v>
      </c>
      <c r="M63" s="11">
        <v>2704</v>
      </c>
      <c r="N63" s="11">
        <v>1196</v>
      </c>
      <c r="O63" s="11">
        <v>2600</v>
      </c>
      <c r="P63" s="11">
        <v>4862</v>
      </c>
      <c r="Q63" s="11">
        <v>3406</v>
      </c>
      <c r="R63" s="11">
        <v>2522</v>
      </c>
      <c r="S63" s="9">
        <v>780</v>
      </c>
      <c r="T63" s="11">
        <v>1274</v>
      </c>
      <c r="U63" s="11">
        <v>1664</v>
      </c>
    </row>
    <row r="64" spans="1:21">
      <c r="A64" s="56"/>
      <c r="B64" s="56"/>
      <c r="C64" s="56"/>
      <c r="D64" s="56"/>
      <c r="E64" s="56"/>
      <c r="F64" s="56"/>
      <c r="G64" s="56"/>
      <c r="H64" s="56"/>
      <c r="I64" s="56"/>
      <c r="J64" s="56"/>
      <c r="K64" s="56"/>
      <c r="L64" s="56"/>
      <c r="M64" s="56"/>
      <c r="N64" s="56"/>
      <c r="O64" s="56"/>
      <c r="P64" s="56"/>
      <c r="Q64" s="56"/>
      <c r="R64" s="56"/>
      <c r="S64" s="56"/>
      <c r="T64" s="56"/>
      <c r="U64" s="56"/>
    </row>
    <row r="65" spans="1:21">
      <c r="A65" s="6" t="s">
        <v>631</v>
      </c>
    </row>
    <row r="66" spans="1:21">
      <c r="A66" s="15" t="s">
        <v>1</v>
      </c>
      <c r="B66" s="9">
        <v>7</v>
      </c>
      <c r="C66" s="9">
        <v>5</v>
      </c>
      <c r="D66" s="11">
        <v>5383</v>
      </c>
      <c r="E66" s="94" t="s">
        <v>153</v>
      </c>
      <c r="F66" s="94" t="s">
        <v>153</v>
      </c>
      <c r="G66" s="94" t="s">
        <v>153</v>
      </c>
      <c r="H66" s="94" t="s">
        <v>153</v>
      </c>
      <c r="I66" s="94" t="s">
        <v>153</v>
      </c>
      <c r="J66" s="94" t="s">
        <v>153</v>
      </c>
      <c r="K66" s="94" t="s">
        <v>153</v>
      </c>
      <c r="L66" s="94" t="s">
        <v>153</v>
      </c>
      <c r="M66" s="94" t="s">
        <v>153</v>
      </c>
      <c r="N66" s="94" t="s">
        <v>153</v>
      </c>
      <c r="O66" s="94" t="s">
        <v>153</v>
      </c>
      <c r="P66" s="94" t="s">
        <v>153</v>
      </c>
      <c r="Q66" s="94" t="s">
        <v>153</v>
      </c>
      <c r="R66" s="94" t="s">
        <v>153</v>
      </c>
      <c r="S66" s="94" t="s">
        <v>153</v>
      </c>
      <c r="T66" s="94" t="s">
        <v>153</v>
      </c>
      <c r="U66" s="94" t="s">
        <v>153</v>
      </c>
    </row>
    <row r="67" spans="1:21">
      <c r="A67" s="15" t="s">
        <v>25</v>
      </c>
      <c r="B67" s="9">
        <v>45</v>
      </c>
      <c r="C67" s="9">
        <v>38</v>
      </c>
      <c r="D67" s="11">
        <v>9453</v>
      </c>
      <c r="E67" s="9">
        <v>638</v>
      </c>
      <c r="F67" s="11">
        <v>1302</v>
      </c>
      <c r="G67" s="9">
        <v>978</v>
      </c>
      <c r="H67" s="11">
        <v>97212</v>
      </c>
      <c r="I67" s="11">
        <v>6236</v>
      </c>
      <c r="J67" s="11">
        <v>1390</v>
      </c>
      <c r="K67" s="9">
        <v>528</v>
      </c>
      <c r="L67" s="11">
        <v>6213</v>
      </c>
      <c r="M67" s="11">
        <v>4962</v>
      </c>
      <c r="N67" s="11">
        <v>1101</v>
      </c>
      <c r="O67" s="11">
        <v>6032</v>
      </c>
      <c r="P67" s="11">
        <v>8479</v>
      </c>
      <c r="Q67" s="11">
        <v>3499</v>
      </c>
      <c r="R67" s="11">
        <v>3664</v>
      </c>
      <c r="S67" s="11">
        <v>1206</v>
      </c>
      <c r="T67" s="9">
        <v>723</v>
      </c>
      <c r="U67" s="11">
        <v>2254</v>
      </c>
    </row>
    <row r="68" spans="1:21">
      <c r="A68" s="56"/>
      <c r="B68" s="56"/>
      <c r="C68" s="56"/>
      <c r="D68" s="56"/>
      <c r="E68" s="56"/>
      <c r="F68" s="56"/>
      <c r="G68" s="56"/>
      <c r="H68" s="56"/>
      <c r="I68" s="56"/>
      <c r="J68" s="56"/>
      <c r="K68" s="56"/>
      <c r="L68" s="56"/>
      <c r="M68" s="56"/>
      <c r="N68" s="56"/>
      <c r="O68" s="56"/>
      <c r="P68" s="56"/>
      <c r="Q68" s="56"/>
      <c r="R68" s="56"/>
      <c r="S68" s="56"/>
      <c r="T68" s="56"/>
      <c r="U68" s="56"/>
    </row>
    <row r="69" spans="1:21" s="32" customFormat="1">
      <c r="A69" s="32" t="s">
        <v>633</v>
      </c>
      <c r="B69" s="62">
        <f>SUM(B5:B68)</f>
        <v>4276</v>
      </c>
      <c r="C69" s="62">
        <f t="shared" ref="C69:T69" si="0">SUM(C5:C68)</f>
        <v>2696</v>
      </c>
      <c r="D69" s="62">
        <f t="shared" si="0"/>
        <v>2672824</v>
      </c>
      <c r="E69" s="62">
        <f t="shared" si="0"/>
        <v>20012</v>
      </c>
      <c r="F69" s="62">
        <f t="shared" si="0"/>
        <v>36207</v>
      </c>
      <c r="G69" s="62">
        <f t="shared" si="0"/>
        <v>107763</v>
      </c>
      <c r="H69" s="62">
        <f t="shared" si="0"/>
        <v>631017</v>
      </c>
      <c r="I69" s="62">
        <f t="shared" si="0"/>
        <v>188998</v>
      </c>
      <c r="J69" s="62">
        <f t="shared" si="0"/>
        <v>166914</v>
      </c>
      <c r="K69" s="62">
        <f t="shared" si="0"/>
        <v>120389</v>
      </c>
      <c r="L69" s="62">
        <f t="shared" si="0"/>
        <v>351685</v>
      </c>
      <c r="M69" s="62">
        <f t="shared" si="0"/>
        <v>199624</v>
      </c>
      <c r="N69" s="62">
        <f t="shared" si="0"/>
        <v>101902</v>
      </c>
      <c r="O69" s="62">
        <f t="shared" si="0"/>
        <v>245390</v>
      </c>
      <c r="P69" s="62">
        <f t="shared" si="0"/>
        <v>383542</v>
      </c>
      <c r="Q69" s="62">
        <f t="shared" si="0"/>
        <v>262266</v>
      </c>
      <c r="R69" s="62">
        <f t="shared" si="0"/>
        <v>234674</v>
      </c>
      <c r="S69" s="62">
        <f t="shared" si="0"/>
        <v>129743</v>
      </c>
      <c r="T69" s="62">
        <f t="shared" si="0"/>
        <v>73768</v>
      </c>
      <c r="U69" s="62">
        <f>SUM(U5:U68)</f>
        <v>101264</v>
      </c>
    </row>
  </sheetData>
  <mergeCells count="3">
    <mergeCell ref="E1:I1"/>
    <mergeCell ref="K1:U1"/>
    <mergeCell ref="B1:D1"/>
  </mergeCells>
  <pageMargins left="0.7" right="0.7" top="0.75" bottom="0.75" header="0.3" footer="0.3"/>
  <pageSetup paperSize="5" scale="60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I160"/>
  <sheetViews>
    <sheetView workbookViewId="0">
      <selection activeCell="A109" sqref="A109"/>
    </sheetView>
  </sheetViews>
  <sheetFormatPr defaultRowHeight="15"/>
  <cols>
    <col min="1" max="1" width="52.5703125" bestFit="1" customWidth="1"/>
    <col min="2" max="2" width="14.140625" bestFit="1" customWidth="1"/>
    <col min="4" max="4" width="10.140625" bestFit="1" customWidth="1"/>
    <col min="5" max="5" width="0.85546875" customWidth="1"/>
    <col min="6" max="6" width="15.5703125" bestFit="1" customWidth="1"/>
    <col min="8" max="8" width="10.140625" bestFit="1" customWidth="1"/>
    <col min="9" max="9" width="10.140625" style="8" bestFit="1" customWidth="1"/>
  </cols>
  <sheetData>
    <row r="1" spans="1:9" ht="25.5" customHeight="1">
      <c r="A1" s="6" t="s">
        <v>154</v>
      </c>
      <c r="B1" s="36" t="s">
        <v>155</v>
      </c>
      <c r="C1" s="37" t="s">
        <v>156</v>
      </c>
      <c r="D1" s="38" t="s">
        <v>157</v>
      </c>
      <c r="E1" s="39"/>
      <c r="F1" s="31" t="s">
        <v>158</v>
      </c>
      <c r="G1" s="40" t="s">
        <v>159</v>
      </c>
      <c r="H1" s="38" t="s">
        <v>160</v>
      </c>
      <c r="I1" s="38" t="s">
        <v>72</v>
      </c>
    </row>
    <row r="3" spans="1:9" ht="15.75" thickBot="1">
      <c r="A3" s="41" t="s">
        <v>0</v>
      </c>
      <c r="B3" s="42" t="s">
        <v>161</v>
      </c>
      <c r="C3" s="43">
        <v>0</v>
      </c>
      <c r="D3" s="44">
        <v>73131</v>
      </c>
      <c r="E3" s="41"/>
      <c r="F3" s="41"/>
      <c r="G3" s="41"/>
      <c r="H3" s="41"/>
      <c r="I3" s="44">
        <v>73131</v>
      </c>
    </row>
    <row r="4" spans="1:9" ht="16.5" thickTop="1" thickBot="1">
      <c r="A4" s="45" t="s">
        <v>1</v>
      </c>
      <c r="B4" s="45" t="s">
        <v>162</v>
      </c>
      <c r="C4" s="46">
        <v>0</v>
      </c>
      <c r="D4" s="47">
        <v>14500</v>
      </c>
      <c r="E4" s="45"/>
      <c r="F4" s="45" t="s">
        <v>163</v>
      </c>
      <c r="G4" s="46">
        <v>0</v>
      </c>
      <c r="H4" s="47">
        <v>66438</v>
      </c>
      <c r="I4" s="47">
        <f>(D4+H4)</f>
        <v>80938</v>
      </c>
    </row>
    <row r="5" spans="1:9" ht="16.5" thickTop="1" thickBot="1">
      <c r="A5" s="45" t="s">
        <v>2</v>
      </c>
      <c r="B5" s="45" t="s">
        <v>164</v>
      </c>
      <c r="C5" s="45">
        <v>0</v>
      </c>
      <c r="D5" s="47">
        <v>297108</v>
      </c>
      <c r="E5" s="45"/>
      <c r="F5" s="45" t="s">
        <v>165</v>
      </c>
      <c r="G5" s="45">
        <v>0</v>
      </c>
      <c r="H5" s="47">
        <v>139583</v>
      </c>
      <c r="I5" s="8">
        <f>SUM(H5:H9)+D5</f>
        <v>477847</v>
      </c>
    </row>
    <row r="6" spans="1:9" ht="15.75" thickTop="1">
      <c r="F6" t="s">
        <v>166</v>
      </c>
      <c r="G6">
        <v>0</v>
      </c>
      <c r="H6" s="8">
        <v>2500</v>
      </c>
    </row>
    <row r="7" spans="1:9">
      <c r="F7" t="s">
        <v>167</v>
      </c>
      <c r="G7">
        <v>0</v>
      </c>
      <c r="H7" s="8">
        <v>11400</v>
      </c>
    </row>
    <row r="8" spans="1:9">
      <c r="F8" t="s">
        <v>168</v>
      </c>
      <c r="G8">
        <v>0</v>
      </c>
      <c r="H8" s="8">
        <v>11673</v>
      </c>
    </row>
    <row r="9" spans="1:9">
      <c r="F9" t="s">
        <v>169</v>
      </c>
      <c r="G9">
        <v>0</v>
      </c>
      <c r="H9" s="8">
        <v>15583</v>
      </c>
    </row>
    <row r="10" spans="1:9" ht="15.75" thickBot="1">
      <c r="A10" s="41" t="s">
        <v>170</v>
      </c>
      <c r="B10" s="41" t="s">
        <v>172</v>
      </c>
      <c r="C10" s="43">
        <v>0</v>
      </c>
      <c r="D10" s="44">
        <v>190500</v>
      </c>
      <c r="E10" s="41"/>
      <c r="F10" s="41" t="s">
        <v>171</v>
      </c>
      <c r="G10" s="43">
        <v>3</v>
      </c>
      <c r="H10" s="44">
        <v>244998</v>
      </c>
      <c r="I10" s="44">
        <f>(D10+H10)</f>
        <v>435498</v>
      </c>
    </row>
    <row r="11" spans="1:9" ht="16.5" thickTop="1" thickBot="1">
      <c r="A11" s="45" t="s">
        <v>173</v>
      </c>
      <c r="B11" s="45" t="s">
        <v>174</v>
      </c>
      <c r="C11" s="46">
        <v>0</v>
      </c>
      <c r="D11" s="47">
        <v>68500</v>
      </c>
      <c r="E11" s="45"/>
      <c r="F11" s="45" t="s">
        <v>175</v>
      </c>
      <c r="G11" s="46">
        <v>0</v>
      </c>
      <c r="H11" s="47">
        <v>1800</v>
      </c>
      <c r="I11" s="47">
        <f>D11+H11+H12+H13</f>
        <v>75100</v>
      </c>
    </row>
    <row r="12" spans="1:9" ht="15.75" thickTop="1">
      <c r="F12" t="s">
        <v>176</v>
      </c>
      <c r="G12" s="9">
        <v>0</v>
      </c>
      <c r="H12" s="8">
        <v>1800</v>
      </c>
    </row>
    <row r="13" spans="1:9">
      <c r="F13" t="s">
        <v>177</v>
      </c>
      <c r="G13" s="9">
        <v>0</v>
      </c>
      <c r="H13" s="8">
        <v>3000</v>
      </c>
    </row>
    <row r="14" spans="1:9" ht="15.75" thickBot="1">
      <c r="A14" s="41" t="s">
        <v>5</v>
      </c>
      <c r="B14" s="41" t="s">
        <v>192</v>
      </c>
      <c r="C14" s="43">
        <v>0</v>
      </c>
      <c r="D14" s="44">
        <v>1573607</v>
      </c>
      <c r="E14" s="41"/>
      <c r="F14" s="41" t="s">
        <v>178</v>
      </c>
      <c r="G14" s="43">
        <v>0</v>
      </c>
      <c r="H14" s="44">
        <v>3656</v>
      </c>
      <c r="I14" s="44">
        <f>SUM(D14+D20+D23+D25)+SUM(H14:H27)</f>
        <v>2109747</v>
      </c>
    </row>
    <row r="15" spans="1:9" ht="15.75" thickTop="1">
      <c r="F15" t="s">
        <v>179</v>
      </c>
      <c r="G15" s="9">
        <v>0</v>
      </c>
      <c r="H15" s="8">
        <v>3138</v>
      </c>
    </row>
    <row r="16" spans="1:9">
      <c r="F16" t="s">
        <v>180</v>
      </c>
      <c r="G16" s="9">
        <v>0</v>
      </c>
      <c r="H16" s="8">
        <v>1500</v>
      </c>
    </row>
    <row r="17" spans="1:9">
      <c r="F17" t="s">
        <v>181</v>
      </c>
      <c r="G17" s="9">
        <v>0</v>
      </c>
      <c r="H17" s="8">
        <v>582</v>
      </c>
    </row>
    <row r="18" spans="1:9">
      <c r="F18" t="s">
        <v>182</v>
      </c>
      <c r="G18" s="9">
        <v>0</v>
      </c>
      <c r="H18" s="8">
        <v>4000</v>
      </c>
    </row>
    <row r="19" spans="1:9">
      <c r="F19" t="s">
        <v>183</v>
      </c>
      <c r="G19" s="9">
        <v>0</v>
      </c>
      <c r="H19" s="8">
        <v>9227</v>
      </c>
    </row>
    <row r="20" spans="1:9">
      <c r="B20" t="s">
        <v>193</v>
      </c>
      <c r="C20" s="9">
        <v>0</v>
      </c>
      <c r="D20" s="8">
        <v>181052</v>
      </c>
      <c r="F20" t="s">
        <v>184</v>
      </c>
      <c r="G20" s="9">
        <v>0</v>
      </c>
      <c r="H20" s="8">
        <v>8580</v>
      </c>
    </row>
    <row r="21" spans="1:9">
      <c r="F21" t="s">
        <v>185</v>
      </c>
      <c r="G21" s="9">
        <v>0</v>
      </c>
      <c r="H21" s="8">
        <v>6000</v>
      </c>
    </row>
    <row r="22" spans="1:9">
      <c r="F22" t="s">
        <v>186</v>
      </c>
      <c r="G22" s="9">
        <v>0</v>
      </c>
      <c r="H22" s="8">
        <v>682</v>
      </c>
    </row>
    <row r="23" spans="1:9">
      <c r="B23" t="s">
        <v>194</v>
      </c>
      <c r="C23" s="9">
        <v>0</v>
      </c>
      <c r="D23" s="8">
        <v>148548</v>
      </c>
      <c r="F23" t="s">
        <v>187</v>
      </c>
      <c r="G23" s="9">
        <v>0</v>
      </c>
      <c r="H23" s="8">
        <v>13780</v>
      </c>
    </row>
    <row r="24" spans="1:9">
      <c r="F24" t="s">
        <v>188</v>
      </c>
      <c r="G24" s="9">
        <v>0</v>
      </c>
      <c r="H24" s="8">
        <v>10300</v>
      </c>
    </row>
    <row r="25" spans="1:9">
      <c r="B25" t="s">
        <v>195</v>
      </c>
      <c r="C25" s="9">
        <v>0</v>
      </c>
      <c r="D25" s="8">
        <v>133895</v>
      </c>
      <c r="F25" t="s">
        <v>189</v>
      </c>
      <c r="G25" s="9">
        <v>0</v>
      </c>
      <c r="H25" s="8">
        <v>200</v>
      </c>
    </row>
    <row r="26" spans="1:9">
      <c r="F26" t="s">
        <v>190</v>
      </c>
      <c r="G26" s="9">
        <v>0</v>
      </c>
      <c r="H26" s="8">
        <v>5000</v>
      </c>
    </row>
    <row r="27" spans="1:9">
      <c r="F27" t="s">
        <v>191</v>
      </c>
      <c r="G27" s="9">
        <v>0</v>
      </c>
      <c r="H27" s="8">
        <v>6000</v>
      </c>
    </row>
    <row r="28" spans="1:9" ht="15.75" thickBot="1">
      <c r="A28" s="41" t="s">
        <v>6</v>
      </c>
      <c r="B28" s="41" t="s">
        <v>196</v>
      </c>
      <c r="C28" s="43">
        <v>0</v>
      </c>
      <c r="D28" s="44">
        <v>326800</v>
      </c>
      <c r="E28" s="41"/>
      <c r="F28" s="41" t="s">
        <v>197</v>
      </c>
      <c r="G28" s="43">
        <v>0</v>
      </c>
      <c r="H28" s="44">
        <v>250000</v>
      </c>
      <c r="I28" s="44">
        <f>(D28+H28)</f>
        <v>576800</v>
      </c>
    </row>
    <row r="29" spans="1:9" ht="16.5" thickTop="1" thickBot="1">
      <c r="A29" s="45" t="s">
        <v>7</v>
      </c>
      <c r="B29" s="45" t="s">
        <v>198</v>
      </c>
      <c r="C29" s="46">
        <v>0</v>
      </c>
      <c r="D29" s="47">
        <v>99000</v>
      </c>
      <c r="E29" s="45"/>
      <c r="F29" s="45" t="s">
        <v>199</v>
      </c>
      <c r="G29" s="46">
        <v>0</v>
      </c>
      <c r="H29" s="47">
        <v>32000</v>
      </c>
      <c r="I29" s="47">
        <f>SUM(D29+D33)+SUM(H29:H33)</f>
        <v>242827</v>
      </c>
    </row>
    <row r="30" spans="1:9" ht="15.75" thickTop="1">
      <c r="F30" t="s">
        <v>200</v>
      </c>
      <c r="G30" s="9">
        <v>0</v>
      </c>
      <c r="H30" s="8">
        <v>4200</v>
      </c>
    </row>
    <row r="31" spans="1:9">
      <c r="F31" t="s">
        <v>201</v>
      </c>
      <c r="G31" s="9">
        <v>2.5</v>
      </c>
      <c r="H31" s="8">
        <v>53614</v>
      </c>
    </row>
    <row r="32" spans="1:9">
      <c r="F32" t="s">
        <v>202</v>
      </c>
      <c r="G32" s="9">
        <v>0</v>
      </c>
      <c r="H32" s="8">
        <v>6967</v>
      </c>
    </row>
    <row r="33" spans="1:9">
      <c r="B33" t="s">
        <v>204</v>
      </c>
      <c r="C33" s="9">
        <v>0</v>
      </c>
      <c r="D33" s="8">
        <v>44046</v>
      </c>
      <c r="F33" t="s">
        <v>203</v>
      </c>
      <c r="G33" s="9">
        <v>0</v>
      </c>
      <c r="H33" s="8">
        <v>3000</v>
      </c>
    </row>
    <row r="34" spans="1:9" ht="15.75" thickBot="1">
      <c r="A34" s="41" t="s">
        <v>8</v>
      </c>
      <c r="B34" s="41" t="s">
        <v>205</v>
      </c>
      <c r="C34" s="43">
        <v>0.55000000000000004</v>
      </c>
      <c r="D34" s="44">
        <v>95024</v>
      </c>
      <c r="E34" s="41"/>
      <c r="F34" s="41" t="s">
        <v>206</v>
      </c>
      <c r="G34" s="43">
        <v>0</v>
      </c>
      <c r="H34" s="44">
        <v>3485</v>
      </c>
      <c r="I34" s="44">
        <f>SUM(H34:H36)+D34</f>
        <v>111129</v>
      </c>
    </row>
    <row r="35" spans="1:9" ht="15.75" thickTop="1">
      <c r="F35" t="s">
        <v>207</v>
      </c>
      <c r="G35" s="9">
        <v>0</v>
      </c>
      <c r="H35" s="8">
        <v>1735</v>
      </c>
    </row>
    <row r="36" spans="1:9">
      <c r="F36" t="s">
        <v>208</v>
      </c>
      <c r="G36" s="9">
        <v>0</v>
      </c>
      <c r="H36" s="8">
        <v>10885</v>
      </c>
    </row>
    <row r="37" spans="1:9" ht="15.75" thickBot="1">
      <c r="A37" s="41" t="s">
        <v>9</v>
      </c>
      <c r="B37" s="41" t="s">
        <v>209</v>
      </c>
      <c r="C37" s="43">
        <v>1.25</v>
      </c>
      <c r="D37" s="44">
        <v>174480</v>
      </c>
      <c r="E37" s="41"/>
      <c r="F37" s="41" t="s">
        <v>209</v>
      </c>
      <c r="G37" s="43">
        <v>0</v>
      </c>
      <c r="H37" s="44">
        <v>7500</v>
      </c>
      <c r="I37" s="44">
        <f>SUM(D37:D42)+SUM(H37:H41)</f>
        <v>457741</v>
      </c>
    </row>
    <row r="38" spans="1:9" ht="15.75" thickTop="1">
      <c r="B38" t="s">
        <v>210</v>
      </c>
      <c r="C38" s="9">
        <v>1</v>
      </c>
      <c r="D38" s="8">
        <v>73154</v>
      </c>
      <c r="F38" t="s">
        <v>211</v>
      </c>
      <c r="G38" s="9">
        <v>0</v>
      </c>
      <c r="H38" s="8">
        <v>69348</v>
      </c>
    </row>
    <row r="39" spans="1:9">
      <c r="F39" t="s">
        <v>212</v>
      </c>
      <c r="G39" s="9">
        <v>0</v>
      </c>
      <c r="H39" s="8">
        <v>39354</v>
      </c>
    </row>
    <row r="40" spans="1:9">
      <c r="F40" t="s">
        <v>213</v>
      </c>
      <c r="G40" s="9">
        <v>0</v>
      </c>
      <c r="H40" s="8">
        <v>21757</v>
      </c>
    </row>
    <row r="41" spans="1:9">
      <c r="B41" t="s">
        <v>214</v>
      </c>
      <c r="C41" s="9">
        <v>1</v>
      </c>
      <c r="D41" s="8">
        <v>68850</v>
      </c>
      <c r="F41" t="s">
        <v>215</v>
      </c>
      <c r="G41" s="9">
        <v>0</v>
      </c>
      <c r="H41" s="8">
        <v>2748</v>
      </c>
    </row>
    <row r="42" spans="1:9">
      <c r="B42" t="s">
        <v>216</v>
      </c>
      <c r="C42" s="9">
        <v>0</v>
      </c>
      <c r="D42" s="8">
        <v>550</v>
      </c>
    </row>
    <row r="43" spans="1:9" ht="15.75" thickBot="1">
      <c r="A43" s="41" t="s">
        <v>10</v>
      </c>
      <c r="B43" s="41" t="s">
        <v>217</v>
      </c>
      <c r="C43" s="43">
        <v>0</v>
      </c>
      <c r="D43" s="44">
        <v>100000</v>
      </c>
      <c r="E43" s="41"/>
      <c r="F43" s="41" t="s">
        <v>218</v>
      </c>
      <c r="G43" s="43">
        <v>0</v>
      </c>
      <c r="H43" s="44">
        <v>14100</v>
      </c>
      <c r="I43" s="44">
        <f>SUM(D43+D47)+SUM(H43:H48)</f>
        <v>350811</v>
      </c>
    </row>
    <row r="44" spans="1:9" ht="15.75" thickTop="1">
      <c r="F44" t="s">
        <v>219</v>
      </c>
      <c r="G44" s="9">
        <v>0</v>
      </c>
      <c r="H44" s="8">
        <v>3121</v>
      </c>
    </row>
    <row r="45" spans="1:9">
      <c r="F45" t="s">
        <v>221</v>
      </c>
      <c r="G45" s="9">
        <v>0</v>
      </c>
      <c r="H45" s="8">
        <v>44523</v>
      </c>
    </row>
    <row r="46" spans="1:9">
      <c r="F46" t="s">
        <v>220</v>
      </c>
      <c r="G46" s="9">
        <v>0</v>
      </c>
      <c r="H46" s="8">
        <v>7337</v>
      </c>
    </row>
    <row r="47" spans="1:9">
      <c r="B47" t="s">
        <v>222</v>
      </c>
      <c r="C47" s="9">
        <v>0</v>
      </c>
      <c r="D47" s="8">
        <v>130000</v>
      </c>
      <c r="F47" t="s">
        <v>223</v>
      </c>
      <c r="G47" s="9">
        <v>0</v>
      </c>
      <c r="H47" s="8">
        <v>32680</v>
      </c>
    </row>
    <row r="48" spans="1:9">
      <c r="F48" t="s">
        <v>224</v>
      </c>
      <c r="G48" s="9">
        <v>0</v>
      </c>
      <c r="H48" s="8">
        <v>19050</v>
      </c>
    </row>
    <row r="49" spans="1:9" ht="15.75" thickBot="1">
      <c r="A49" s="41" t="s">
        <v>11</v>
      </c>
      <c r="B49" s="41" t="s">
        <v>225</v>
      </c>
      <c r="C49" s="43">
        <v>0</v>
      </c>
      <c r="D49" s="44">
        <v>85000</v>
      </c>
      <c r="E49" s="41"/>
      <c r="F49" s="41" t="s">
        <v>225</v>
      </c>
      <c r="G49" s="43">
        <v>1.425</v>
      </c>
      <c r="H49" s="44">
        <v>138526</v>
      </c>
      <c r="I49" s="44">
        <f>(D49+H49)</f>
        <v>223526</v>
      </c>
    </row>
    <row r="50" spans="1:9" ht="16.5" thickTop="1" thickBot="1">
      <c r="A50" s="45" t="s">
        <v>12</v>
      </c>
      <c r="B50" s="45" t="s">
        <v>226</v>
      </c>
      <c r="C50" s="45">
        <v>0</v>
      </c>
      <c r="D50" s="47">
        <v>1341000</v>
      </c>
      <c r="E50" s="45"/>
      <c r="F50" s="45" t="s">
        <v>227</v>
      </c>
      <c r="G50" s="45">
        <v>0</v>
      </c>
      <c r="H50" s="47">
        <v>104171</v>
      </c>
      <c r="I50" s="47">
        <f>SUM(D50+D55+D56+D60+D62)+SUM(H50:H62)</f>
        <v>4004645</v>
      </c>
    </row>
    <row r="51" spans="1:9" ht="15.75" thickTop="1">
      <c r="F51" t="s">
        <v>228</v>
      </c>
      <c r="G51">
        <v>0</v>
      </c>
      <c r="H51" s="8">
        <v>131500</v>
      </c>
    </row>
    <row r="52" spans="1:9">
      <c r="F52" t="s">
        <v>229</v>
      </c>
      <c r="G52">
        <v>0</v>
      </c>
      <c r="H52" s="8">
        <v>299875</v>
      </c>
    </row>
    <row r="53" spans="1:9">
      <c r="F53" t="s">
        <v>230</v>
      </c>
      <c r="G53">
        <v>0</v>
      </c>
      <c r="H53" s="8">
        <v>365379</v>
      </c>
    </row>
    <row r="54" spans="1:9">
      <c r="F54" t="s">
        <v>231</v>
      </c>
      <c r="G54">
        <v>0</v>
      </c>
      <c r="H54" s="8">
        <v>250</v>
      </c>
    </row>
    <row r="55" spans="1:9">
      <c r="B55" t="s">
        <v>232</v>
      </c>
      <c r="C55">
        <v>0</v>
      </c>
      <c r="D55" s="8">
        <v>371256</v>
      </c>
      <c r="F55" t="s">
        <v>233</v>
      </c>
      <c r="G55">
        <v>0</v>
      </c>
      <c r="H55" s="8">
        <v>264659</v>
      </c>
    </row>
    <row r="56" spans="1:9">
      <c r="B56" t="s">
        <v>234</v>
      </c>
      <c r="C56">
        <v>0</v>
      </c>
      <c r="D56" s="8">
        <v>311335</v>
      </c>
      <c r="F56" t="s">
        <v>235</v>
      </c>
      <c r="G56">
        <v>0</v>
      </c>
      <c r="H56" s="8">
        <v>203000</v>
      </c>
    </row>
    <row r="57" spans="1:9">
      <c r="F57" t="s">
        <v>236</v>
      </c>
      <c r="G57">
        <v>0</v>
      </c>
      <c r="H57" s="8">
        <v>5500</v>
      </c>
    </row>
    <row r="58" spans="1:9">
      <c r="F58" t="s">
        <v>237</v>
      </c>
      <c r="G58">
        <v>0</v>
      </c>
      <c r="H58" s="8">
        <v>3000</v>
      </c>
    </row>
    <row r="59" spans="1:9">
      <c r="F59" t="s">
        <v>238</v>
      </c>
      <c r="G59">
        <v>0</v>
      </c>
      <c r="H59" s="8">
        <v>5000</v>
      </c>
    </row>
    <row r="60" spans="1:9">
      <c r="B60" t="s">
        <v>239</v>
      </c>
      <c r="C60">
        <v>0</v>
      </c>
      <c r="D60" s="8">
        <v>168000</v>
      </c>
      <c r="F60" t="s">
        <v>240</v>
      </c>
      <c r="G60">
        <v>0</v>
      </c>
      <c r="H60" s="8">
        <v>15000</v>
      </c>
    </row>
    <row r="61" spans="1:9">
      <c r="F61" t="s">
        <v>241</v>
      </c>
      <c r="G61">
        <v>0</v>
      </c>
      <c r="H61" s="8">
        <v>85000</v>
      </c>
    </row>
    <row r="62" spans="1:9">
      <c r="B62" t="s">
        <v>242</v>
      </c>
      <c r="C62">
        <v>0</v>
      </c>
      <c r="D62" s="8">
        <v>294720</v>
      </c>
      <c r="F62" t="s">
        <v>242</v>
      </c>
      <c r="G62">
        <v>0</v>
      </c>
      <c r="H62" s="8">
        <v>36000</v>
      </c>
    </row>
    <row r="63" spans="1:9" ht="15.75" thickBot="1">
      <c r="A63" s="41" t="s">
        <v>13</v>
      </c>
      <c r="B63" s="41" t="s">
        <v>243</v>
      </c>
      <c r="C63" s="41">
        <v>0</v>
      </c>
      <c r="D63" s="44">
        <v>171935</v>
      </c>
      <c r="E63" s="41"/>
      <c r="F63" s="41" t="s">
        <v>244</v>
      </c>
      <c r="G63" s="41">
        <v>0</v>
      </c>
      <c r="H63" s="44">
        <v>175837</v>
      </c>
      <c r="I63" s="44">
        <f>(D63+H63)</f>
        <v>347772</v>
      </c>
    </row>
    <row r="64" spans="1:9" ht="16.5" thickTop="1" thickBot="1">
      <c r="A64" s="45" t="s">
        <v>14</v>
      </c>
      <c r="B64" s="45" t="s">
        <v>245</v>
      </c>
      <c r="C64" s="46">
        <v>2.5299999999999998</v>
      </c>
      <c r="D64" s="47">
        <v>1082833</v>
      </c>
      <c r="E64" s="45"/>
      <c r="F64" s="45" t="s">
        <v>246</v>
      </c>
      <c r="G64" s="46">
        <v>2.75</v>
      </c>
      <c r="H64" s="47">
        <v>285215</v>
      </c>
      <c r="I64" s="47">
        <f>SUM(H64:H65)+D64</f>
        <v>1521223</v>
      </c>
    </row>
    <row r="65" spans="1:9" ht="15.75" thickTop="1">
      <c r="F65" t="s">
        <v>247</v>
      </c>
      <c r="G65" s="9">
        <v>3</v>
      </c>
      <c r="H65" s="8">
        <v>153175</v>
      </c>
    </row>
    <row r="66" spans="1:9" ht="15.75" thickBot="1">
      <c r="A66" s="41" t="s">
        <v>15</v>
      </c>
      <c r="B66" s="41" t="s">
        <v>248</v>
      </c>
      <c r="C66" s="43">
        <v>0</v>
      </c>
      <c r="D66" s="44">
        <v>59750</v>
      </c>
      <c r="E66" s="41"/>
      <c r="F66" s="41" t="s">
        <v>249</v>
      </c>
      <c r="G66" s="43">
        <v>0</v>
      </c>
      <c r="H66" s="44">
        <v>22733</v>
      </c>
      <c r="I66" s="44">
        <f>(D66+H66)</f>
        <v>82483</v>
      </c>
    </row>
    <row r="67" spans="1:9" ht="16.5" thickTop="1" thickBot="1">
      <c r="A67" s="45" t="s">
        <v>16</v>
      </c>
      <c r="B67" s="45" t="s">
        <v>250</v>
      </c>
      <c r="C67" s="45">
        <v>0</v>
      </c>
      <c r="D67" s="47">
        <v>881002</v>
      </c>
      <c r="E67" s="45"/>
      <c r="F67" s="45" t="s">
        <v>251</v>
      </c>
      <c r="G67" s="45">
        <v>0</v>
      </c>
      <c r="H67" s="47">
        <v>303692</v>
      </c>
      <c r="I67" s="47">
        <f>SUM(H67:H70)+D67</f>
        <v>2084694</v>
      </c>
    </row>
    <row r="68" spans="1:9" ht="15.75" thickTop="1">
      <c r="F68" t="s">
        <v>252</v>
      </c>
      <c r="G68">
        <v>0</v>
      </c>
      <c r="H68" s="8">
        <v>695000</v>
      </c>
    </row>
    <row r="69" spans="1:9">
      <c r="F69" t="s">
        <v>253</v>
      </c>
      <c r="G69">
        <v>0</v>
      </c>
      <c r="H69" s="8">
        <v>80000</v>
      </c>
    </row>
    <row r="70" spans="1:9">
      <c r="F70" t="s">
        <v>254</v>
      </c>
      <c r="G70">
        <v>0</v>
      </c>
      <c r="H70" s="8">
        <v>125000</v>
      </c>
    </row>
    <row r="71" spans="1:9" ht="15.75" thickBot="1">
      <c r="A71" s="41" t="s">
        <v>17</v>
      </c>
      <c r="B71" s="41" t="s">
        <v>256</v>
      </c>
      <c r="C71" s="43">
        <v>0</v>
      </c>
      <c r="D71" s="44">
        <v>42500</v>
      </c>
      <c r="E71" s="41"/>
      <c r="F71" s="41" t="s">
        <v>255</v>
      </c>
      <c r="G71" s="43">
        <v>0</v>
      </c>
      <c r="H71" s="44">
        <v>15500</v>
      </c>
      <c r="I71" s="44">
        <f>(D71+H71)</f>
        <v>58000</v>
      </c>
    </row>
    <row r="72" spans="1:9" ht="16.5" thickTop="1" thickBot="1">
      <c r="A72" s="45" t="s">
        <v>18</v>
      </c>
      <c r="B72" s="45" t="s">
        <v>257</v>
      </c>
      <c r="C72" s="46">
        <v>0.92700000000000005</v>
      </c>
      <c r="D72" s="47">
        <v>1534300</v>
      </c>
      <c r="E72" s="45"/>
      <c r="F72" s="45" t="s">
        <v>258</v>
      </c>
      <c r="G72" s="46">
        <v>1.4</v>
      </c>
      <c r="H72" s="47">
        <v>1735260</v>
      </c>
      <c r="I72" s="47">
        <f>(D72+H72)</f>
        <v>3269560</v>
      </c>
    </row>
    <row r="73" spans="1:9" ht="16.5" thickTop="1" thickBot="1">
      <c r="A73" s="45" t="s">
        <v>19</v>
      </c>
      <c r="B73" s="45" t="s">
        <v>258</v>
      </c>
      <c r="C73" s="46">
        <v>1.68</v>
      </c>
      <c r="D73" s="47">
        <v>2598878</v>
      </c>
      <c r="E73" s="45"/>
      <c r="F73" s="45" t="s">
        <v>259</v>
      </c>
      <c r="G73" s="46">
        <v>1</v>
      </c>
      <c r="H73" s="47">
        <v>288908</v>
      </c>
      <c r="I73" s="47">
        <f>SUM(D73+D77)+SUM(H73:H76)</f>
        <v>3375963</v>
      </c>
    </row>
    <row r="74" spans="1:9" ht="15.75" thickTop="1">
      <c r="F74" t="s">
        <v>260</v>
      </c>
      <c r="G74" s="9">
        <v>1</v>
      </c>
      <c r="H74" s="8">
        <v>111855</v>
      </c>
    </row>
    <row r="75" spans="1:9">
      <c r="F75" t="s">
        <v>261</v>
      </c>
      <c r="G75" s="9">
        <v>1</v>
      </c>
      <c r="H75" s="8">
        <v>135000</v>
      </c>
    </row>
    <row r="76" spans="1:9">
      <c r="F76" t="s">
        <v>262</v>
      </c>
      <c r="G76" s="9">
        <v>1</v>
      </c>
      <c r="H76" s="8">
        <v>116072</v>
      </c>
    </row>
    <row r="77" spans="1:9">
      <c r="B77" t="s">
        <v>263</v>
      </c>
      <c r="C77" s="9">
        <v>1</v>
      </c>
      <c r="D77" s="8">
        <v>125250</v>
      </c>
    </row>
    <row r="78" spans="1:9" ht="15.75" thickBot="1">
      <c r="A78" s="41" t="s">
        <v>20</v>
      </c>
      <c r="B78" s="41" t="s">
        <v>267</v>
      </c>
      <c r="C78" s="41">
        <v>0</v>
      </c>
      <c r="D78" s="44">
        <v>37334</v>
      </c>
      <c r="E78" s="41"/>
      <c r="F78" s="41" t="s">
        <v>268</v>
      </c>
      <c r="G78" s="43">
        <v>0</v>
      </c>
      <c r="H78" s="44">
        <v>6000</v>
      </c>
      <c r="I78" s="44">
        <f>SUM(D78+D80)+SUM(H78:H82)</f>
        <v>139484</v>
      </c>
    </row>
    <row r="79" spans="1:9" ht="15.75" thickTop="1">
      <c r="F79" t="s">
        <v>269</v>
      </c>
      <c r="G79" s="9">
        <v>0</v>
      </c>
      <c r="H79" s="8">
        <v>400</v>
      </c>
    </row>
    <row r="80" spans="1:9">
      <c r="B80" t="s">
        <v>264</v>
      </c>
      <c r="C80" s="9">
        <v>0</v>
      </c>
      <c r="D80" s="8">
        <v>70000</v>
      </c>
      <c r="F80" t="s">
        <v>265</v>
      </c>
      <c r="G80" s="9">
        <v>0</v>
      </c>
      <c r="H80" s="8">
        <v>1750</v>
      </c>
    </row>
    <row r="81" spans="1:9">
      <c r="F81" t="s">
        <v>264</v>
      </c>
      <c r="G81" s="9">
        <v>0</v>
      </c>
      <c r="H81" s="8">
        <v>16000</v>
      </c>
    </row>
    <row r="82" spans="1:9">
      <c r="F82" t="s">
        <v>266</v>
      </c>
      <c r="G82" s="9">
        <v>0</v>
      </c>
      <c r="H82" s="8">
        <v>8000</v>
      </c>
    </row>
    <row r="83" spans="1:9" ht="15.75" thickBot="1">
      <c r="A83" s="41" t="s">
        <v>21</v>
      </c>
      <c r="B83" s="41" t="s">
        <v>270</v>
      </c>
      <c r="C83" s="43">
        <v>0</v>
      </c>
      <c r="D83" s="44">
        <v>580000</v>
      </c>
      <c r="E83" s="41"/>
      <c r="F83" s="41"/>
      <c r="G83" s="41"/>
      <c r="H83" s="41"/>
      <c r="I83" s="44">
        <v>580000</v>
      </c>
    </row>
    <row r="84" spans="1:9" ht="16.5" thickTop="1" thickBot="1">
      <c r="A84" s="45" t="s">
        <v>271</v>
      </c>
      <c r="B84" s="45" t="s">
        <v>272</v>
      </c>
      <c r="C84" s="46">
        <v>0.85</v>
      </c>
      <c r="D84" s="47">
        <v>335000</v>
      </c>
      <c r="E84" s="45"/>
      <c r="F84" s="45" t="s">
        <v>273</v>
      </c>
      <c r="G84" s="46">
        <v>3</v>
      </c>
      <c r="H84" s="47">
        <v>50800</v>
      </c>
      <c r="I84" s="47">
        <f>SUM(H84:H86)+D84</f>
        <v>486250</v>
      </c>
    </row>
    <row r="85" spans="1:9" ht="15.75" thickTop="1">
      <c r="F85" t="s">
        <v>274</v>
      </c>
      <c r="G85" s="9">
        <v>0</v>
      </c>
      <c r="H85" s="8">
        <v>100000</v>
      </c>
    </row>
    <row r="86" spans="1:9">
      <c r="F86" t="s">
        <v>275</v>
      </c>
      <c r="G86" s="9">
        <v>0</v>
      </c>
      <c r="H86" s="8">
        <v>450</v>
      </c>
    </row>
    <row r="87" spans="1:9" ht="15.75" thickBot="1">
      <c r="A87" s="41" t="s">
        <v>23</v>
      </c>
      <c r="B87" s="41" t="s">
        <v>216</v>
      </c>
      <c r="C87" s="41">
        <v>0</v>
      </c>
      <c r="D87" s="44">
        <v>452989</v>
      </c>
      <c r="E87" s="41"/>
      <c r="F87" s="41" t="s">
        <v>276</v>
      </c>
      <c r="G87" s="41">
        <v>0</v>
      </c>
      <c r="H87" s="44">
        <v>441980</v>
      </c>
      <c r="I87" s="44">
        <f>D87+D88+H87+H88</f>
        <v>1024919</v>
      </c>
    </row>
    <row r="88" spans="1:9" ht="15.75" thickTop="1">
      <c r="B88" t="s">
        <v>278</v>
      </c>
      <c r="C88">
        <v>0</v>
      </c>
      <c r="D88" s="8">
        <v>90500</v>
      </c>
      <c r="F88" t="s">
        <v>277</v>
      </c>
      <c r="G88">
        <v>0</v>
      </c>
      <c r="H88" s="8">
        <v>39450</v>
      </c>
    </row>
    <row r="89" spans="1:9" ht="15.75" thickBot="1">
      <c r="A89" s="41" t="s">
        <v>24</v>
      </c>
      <c r="B89" s="41" t="s">
        <v>279</v>
      </c>
      <c r="C89" s="43">
        <v>1</v>
      </c>
      <c r="D89" s="44">
        <v>199735</v>
      </c>
      <c r="E89" s="41"/>
      <c r="F89" s="41" t="s">
        <v>280</v>
      </c>
      <c r="G89" s="41">
        <v>0</v>
      </c>
      <c r="H89" s="44">
        <v>110000</v>
      </c>
      <c r="I89" s="44">
        <f>SUM(D89:D91)+SUM(H89:H92)</f>
        <v>516227</v>
      </c>
    </row>
    <row r="90" spans="1:9" ht="15.75" thickTop="1">
      <c r="B90" t="s">
        <v>281</v>
      </c>
      <c r="C90" s="9">
        <v>1</v>
      </c>
      <c r="D90" s="8">
        <v>132000</v>
      </c>
    </row>
    <row r="91" spans="1:9">
      <c r="B91" t="s">
        <v>282</v>
      </c>
      <c r="C91">
        <v>0</v>
      </c>
      <c r="D91" s="8">
        <v>56000</v>
      </c>
      <c r="F91" t="s">
        <v>283</v>
      </c>
      <c r="G91">
        <v>0</v>
      </c>
      <c r="H91" s="8">
        <v>1430</v>
      </c>
    </row>
    <row r="92" spans="1:9">
      <c r="F92" t="s">
        <v>284</v>
      </c>
      <c r="G92">
        <v>0</v>
      </c>
      <c r="H92" s="8">
        <v>17062</v>
      </c>
    </row>
    <row r="93" spans="1:9" ht="15.75" thickBot="1">
      <c r="A93" s="41" t="s">
        <v>25</v>
      </c>
      <c r="B93" s="41" t="s">
        <v>250</v>
      </c>
      <c r="C93" s="43">
        <v>0</v>
      </c>
      <c r="D93" s="48">
        <v>0</v>
      </c>
      <c r="E93" s="41"/>
      <c r="F93" s="41" t="s">
        <v>289</v>
      </c>
      <c r="G93" s="43">
        <v>0</v>
      </c>
      <c r="H93" s="44">
        <v>326591</v>
      </c>
      <c r="I93" s="44">
        <v>326591</v>
      </c>
    </row>
    <row r="94" spans="1:9" ht="16.5" thickTop="1" thickBot="1">
      <c r="A94" s="45" t="s">
        <v>26</v>
      </c>
      <c r="B94" s="45" t="s">
        <v>285</v>
      </c>
      <c r="C94" s="45">
        <v>0</v>
      </c>
      <c r="D94" s="47">
        <v>1232428</v>
      </c>
      <c r="E94" s="45"/>
      <c r="F94" s="45" t="s">
        <v>286</v>
      </c>
      <c r="G94" s="45">
        <v>0</v>
      </c>
      <c r="H94" s="47">
        <v>86239</v>
      </c>
      <c r="I94" s="47">
        <f>SUM(H94:H97)+D94</f>
        <v>1509597</v>
      </c>
    </row>
    <row r="95" spans="1:9" ht="15.75" thickTop="1">
      <c r="F95" t="s">
        <v>285</v>
      </c>
      <c r="G95">
        <v>0</v>
      </c>
      <c r="H95" s="8">
        <v>95000</v>
      </c>
    </row>
    <row r="96" spans="1:9">
      <c r="F96" t="s">
        <v>287</v>
      </c>
      <c r="G96">
        <v>0</v>
      </c>
      <c r="H96" s="8">
        <v>92500</v>
      </c>
    </row>
    <row r="97" spans="1:9">
      <c r="F97" t="s">
        <v>288</v>
      </c>
      <c r="G97">
        <v>0</v>
      </c>
      <c r="H97" s="8">
        <v>3430</v>
      </c>
    </row>
    <row r="98" spans="1:9" ht="15.75" thickBot="1">
      <c r="A98" s="41" t="s">
        <v>27</v>
      </c>
      <c r="B98" s="41" t="s">
        <v>221</v>
      </c>
      <c r="C98" s="43">
        <v>0</v>
      </c>
      <c r="D98" s="44">
        <v>37000</v>
      </c>
      <c r="E98" s="41"/>
      <c r="F98" s="41" t="s">
        <v>292</v>
      </c>
      <c r="G98" s="43">
        <v>0</v>
      </c>
      <c r="H98" s="44">
        <v>12000</v>
      </c>
      <c r="I98" s="44">
        <v>49000</v>
      </c>
    </row>
    <row r="99" spans="1:9" ht="16.5" thickTop="1" thickBot="1">
      <c r="A99" s="45" t="s">
        <v>28</v>
      </c>
      <c r="B99" s="45" t="s">
        <v>291</v>
      </c>
      <c r="C99" s="46">
        <v>0</v>
      </c>
      <c r="D99" s="47">
        <v>140000</v>
      </c>
      <c r="E99" s="45"/>
      <c r="F99" s="45" t="s">
        <v>293</v>
      </c>
      <c r="G99" s="46">
        <v>0</v>
      </c>
      <c r="H99" s="47">
        <v>10000</v>
      </c>
      <c r="I99" s="47">
        <v>150000</v>
      </c>
    </row>
    <row r="100" spans="1:9" ht="16.5" thickTop="1" thickBot="1">
      <c r="A100" s="45" t="s">
        <v>29</v>
      </c>
      <c r="B100" s="45" t="s">
        <v>290</v>
      </c>
      <c r="C100" s="46">
        <v>1.73</v>
      </c>
      <c r="D100" s="47">
        <v>915552</v>
      </c>
      <c r="E100" s="45"/>
      <c r="F100" s="45" t="s">
        <v>294</v>
      </c>
      <c r="G100" s="46">
        <v>0</v>
      </c>
      <c r="H100" s="49">
        <v>0</v>
      </c>
      <c r="I100" s="47">
        <v>915552</v>
      </c>
    </row>
    <row r="101" spans="1:9" ht="16.5" thickTop="1" thickBot="1">
      <c r="A101" s="45" t="s">
        <v>30</v>
      </c>
      <c r="B101" s="45" t="s">
        <v>295</v>
      </c>
      <c r="C101" s="46">
        <v>1.8</v>
      </c>
      <c r="D101" s="47">
        <v>240806</v>
      </c>
      <c r="E101" s="45"/>
      <c r="F101" s="45" t="s">
        <v>296</v>
      </c>
      <c r="G101" s="46">
        <v>3</v>
      </c>
      <c r="H101" s="47">
        <v>150000</v>
      </c>
      <c r="I101" s="47">
        <f>SUM(D101+D102+D107+D109+D112)+SUM(H101:H112)</f>
        <v>1494247</v>
      </c>
    </row>
    <row r="102" spans="1:9" ht="15.75" thickTop="1">
      <c r="B102" t="s">
        <v>297</v>
      </c>
      <c r="C102" s="9">
        <v>1.56</v>
      </c>
      <c r="D102" s="8">
        <v>151489</v>
      </c>
      <c r="F102" t="s">
        <v>298</v>
      </c>
      <c r="G102" s="9">
        <v>0</v>
      </c>
      <c r="H102" s="8">
        <v>62954</v>
      </c>
    </row>
    <row r="103" spans="1:9">
      <c r="F103" t="s">
        <v>299</v>
      </c>
      <c r="G103" s="9">
        <v>3</v>
      </c>
      <c r="H103" s="8">
        <v>15972</v>
      </c>
    </row>
    <row r="104" spans="1:9">
      <c r="F104" t="s">
        <v>300</v>
      </c>
      <c r="G104" s="9">
        <v>0</v>
      </c>
      <c r="H104" s="8">
        <v>28097</v>
      </c>
    </row>
    <row r="105" spans="1:9">
      <c r="F105" t="s">
        <v>301</v>
      </c>
      <c r="G105" s="9">
        <v>0</v>
      </c>
      <c r="H105" s="8">
        <v>9120</v>
      </c>
    </row>
    <row r="106" spans="1:9">
      <c r="F106" t="s">
        <v>302</v>
      </c>
      <c r="G106" s="9">
        <v>0</v>
      </c>
      <c r="H106" s="8">
        <v>14827</v>
      </c>
    </row>
    <row r="107" spans="1:9">
      <c r="B107" t="s">
        <v>303</v>
      </c>
      <c r="C107" s="9">
        <v>0</v>
      </c>
      <c r="D107" s="8">
        <v>177872</v>
      </c>
      <c r="F107" t="s">
        <v>304</v>
      </c>
      <c r="G107" s="9">
        <v>3</v>
      </c>
      <c r="H107" s="8">
        <v>107670</v>
      </c>
    </row>
    <row r="108" spans="1:9" ht="15.75" thickBot="1">
      <c r="F108" t="s">
        <v>305</v>
      </c>
      <c r="G108" s="9">
        <v>0</v>
      </c>
      <c r="H108" s="8">
        <v>50107</v>
      </c>
    </row>
    <row r="109" spans="1:9" ht="16.5" thickTop="1" thickBot="1">
      <c r="A109" s="45" t="s">
        <v>30</v>
      </c>
      <c r="B109" t="s">
        <v>306</v>
      </c>
      <c r="C109" s="9">
        <v>2.5499999999999998</v>
      </c>
      <c r="D109" s="8">
        <v>148404</v>
      </c>
      <c r="F109" t="s">
        <v>307</v>
      </c>
      <c r="G109" s="9">
        <v>0</v>
      </c>
      <c r="H109" s="8">
        <v>21720</v>
      </c>
    </row>
    <row r="110" spans="1:9" ht="15.75" thickTop="1">
      <c r="F110" t="s">
        <v>308</v>
      </c>
      <c r="G110" s="9">
        <v>3</v>
      </c>
      <c r="H110" s="8">
        <v>15418</v>
      </c>
    </row>
    <row r="111" spans="1:9">
      <c r="F111" t="s">
        <v>309</v>
      </c>
      <c r="G111" s="9">
        <v>3</v>
      </c>
      <c r="H111" s="8">
        <v>67411</v>
      </c>
    </row>
    <row r="112" spans="1:9">
      <c r="B112" t="s">
        <v>310</v>
      </c>
      <c r="C112" s="9">
        <v>0</v>
      </c>
      <c r="D112" s="8">
        <v>144000</v>
      </c>
      <c r="F112" t="s">
        <v>311</v>
      </c>
      <c r="G112" s="9">
        <v>0</v>
      </c>
      <c r="H112" s="8">
        <v>88380</v>
      </c>
    </row>
    <row r="113" spans="1:9" ht="15.75" thickBot="1">
      <c r="A113" s="41" t="s">
        <v>31</v>
      </c>
      <c r="B113" s="41" t="s">
        <v>313</v>
      </c>
      <c r="C113" s="41"/>
      <c r="D113" s="50">
        <v>0</v>
      </c>
      <c r="E113" s="41"/>
      <c r="F113" s="41" t="s">
        <v>314</v>
      </c>
      <c r="G113" s="43">
        <v>2.5750000000000002</v>
      </c>
      <c r="H113" s="44">
        <v>296412</v>
      </c>
      <c r="I113" s="44">
        <f>D114+H113</f>
        <v>368412</v>
      </c>
    </row>
    <row r="114" spans="1:9" ht="15.75" thickTop="1">
      <c r="B114" t="s">
        <v>312</v>
      </c>
      <c r="C114" s="9">
        <v>0</v>
      </c>
      <c r="D114" s="8">
        <v>72000</v>
      </c>
    </row>
    <row r="115" spans="1:9" ht="15.75" thickBot="1">
      <c r="A115" s="41" t="s">
        <v>32</v>
      </c>
      <c r="B115" s="41" t="s">
        <v>315</v>
      </c>
      <c r="C115" s="43">
        <v>0</v>
      </c>
      <c r="D115" s="44">
        <v>254213</v>
      </c>
      <c r="E115" s="41"/>
      <c r="F115" s="41" t="s">
        <v>317</v>
      </c>
      <c r="G115" s="43">
        <v>0</v>
      </c>
      <c r="H115" s="44">
        <v>40047</v>
      </c>
      <c r="I115" s="44">
        <f>D115+H115</f>
        <v>294260</v>
      </c>
    </row>
    <row r="116" spans="1:9" ht="16.5" thickTop="1" thickBot="1">
      <c r="A116" s="45" t="s">
        <v>33</v>
      </c>
      <c r="B116" s="45" t="s">
        <v>316</v>
      </c>
      <c r="C116" s="45">
        <v>0</v>
      </c>
      <c r="D116" s="47">
        <v>139050</v>
      </c>
      <c r="E116" s="45"/>
      <c r="F116" s="45"/>
      <c r="G116" s="45"/>
      <c r="H116" s="45"/>
      <c r="I116" s="47">
        <f>SUM(D116:D120)+H118</f>
        <v>472418</v>
      </c>
    </row>
    <row r="117" spans="1:9" ht="15.75" thickTop="1">
      <c r="B117" t="s">
        <v>318</v>
      </c>
      <c r="C117">
        <v>0</v>
      </c>
      <c r="D117" s="8">
        <v>93000</v>
      </c>
    </row>
    <row r="118" spans="1:9">
      <c r="B118" t="s">
        <v>319</v>
      </c>
      <c r="C118">
        <v>0</v>
      </c>
      <c r="D118" s="8">
        <v>90000</v>
      </c>
      <c r="F118" t="s">
        <v>321</v>
      </c>
      <c r="G118">
        <v>0</v>
      </c>
      <c r="H118" s="8">
        <v>3718</v>
      </c>
    </row>
    <row r="119" spans="1:9">
      <c r="B119" t="s">
        <v>320</v>
      </c>
      <c r="C119">
        <v>0</v>
      </c>
      <c r="D119" s="8">
        <v>126500</v>
      </c>
    </row>
    <row r="120" spans="1:9">
      <c r="B120" t="s">
        <v>216</v>
      </c>
      <c r="C120">
        <v>0</v>
      </c>
      <c r="D120" s="8">
        <v>20150</v>
      </c>
    </row>
    <row r="121" spans="1:9" ht="15.75" thickBot="1">
      <c r="A121" s="41" t="s">
        <v>34</v>
      </c>
      <c r="B121" s="41" t="s">
        <v>322</v>
      </c>
      <c r="C121" s="43">
        <v>1</v>
      </c>
      <c r="D121" s="44">
        <v>56544</v>
      </c>
      <c r="E121" s="41"/>
      <c r="F121" s="41" t="s">
        <v>323</v>
      </c>
      <c r="G121" s="43">
        <v>1</v>
      </c>
      <c r="H121" s="44">
        <v>10451</v>
      </c>
      <c r="I121" s="44">
        <f>(D121+H121)</f>
        <v>66995</v>
      </c>
    </row>
    <row r="122" spans="1:9" ht="16.5" thickTop="1" thickBot="1">
      <c r="A122" s="45" t="s">
        <v>35</v>
      </c>
      <c r="B122" s="45" t="s">
        <v>326</v>
      </c>
      <c r="C122" s="46">
        <v>0</v>
      </c>
      <c r="D122" s="47">
        <v>176500</v>
      </c>
      <c r="E122" s="45"/>
      <c r="F122" s="45" t="s">
        <v>324</v>
      </c>
      <c r="G122" s="46">
        <v>2</v>
      </c>
      <c r="H122" s="47">
        <v>152884</v>
      </c>
      <c r="I122" s="47">
        <f>(D122+H122+H123)</f>
        <v>353384</v>
      </c>
    </row>
    <row r="123" spans="1:9" ht="15.75" thickTop="1">
      <c r="F123" t="s">
        <v>325</v>
      </c>
      <c r="G123" s="9">
        <v>0</v>
      </c>
      <c r="H123" s="8">
        <v>24000</v>
      </c>
    </row>
    <row r="124" spans="1:9" ht="15.75" thickBot="1">
      <c r="A124" s="41" t="s">
        <v>36</v>
      </c>
      <c r="B124" s="41" t="s">
        <v>327</v>
      </c>
      <c r="C124" s="41">
        <v>0</v>
      </c>
      <c r="D124" s="44">
        <v>330487</v>
      </c>
      <c r="E124" s="41"/>
      <c r="F124" s="41" t="s">
        <v>328</v>
      </c>
      <c r="G124" s="41">
        <v>0</v>
      </c>
      <c r="H124" s="44">
        <v>66827</v>
      </c>
      <c r="I124" s="44">
        <f>SUM(D124:D126)+SUM(H124:H126)</f>
        <v>601776</v>
      </c>
    </row>
    <row r="125" spans="1:9" ht="15.75" thickTop="1">
      <c r="B125" t="s">
        <v>329</v>
      </c>
      <c r="C125">
        <v>0</v>
      </c>
      <c r="D125" s="8">
        <v>92479</v>
      </c>
      <c r="F125" t="s">
        <v>331</v>
      </c>
      <c r="G125">
        <v>0</v>
      </c>
      <c r="H125" s="8">
        <v>1008</v>
      </c>
    </row>
    <row r="126" spans="1:9">
      <c r="B126" t="s">
        <v>330</v>
      </c>
      <c r="C126">
        <v>0</v>
      </c>
      <c r="D126" s="8">
        <v>101875</v>
      </c>
      <c r="F126" t="s">
        <v>332</v>
      </c>
      <c r="G126">
        <v>0</v>
      </c>
      <c r="H126" s="8">
        <v>9100</v>
      </c>
    </row>
    <row r="127" spans="1:9" ht="15.75" thickBot="1">
      <c r="A127" s="41" t="s">
        <v>37</v>
      </c>
      <c r="B127" s="41" t="s">
        <v>333</v>
      </c>
      <c r="C127" s="43">
        <v>0</v>
      </c>
      <c r="D127" s="44">
        <v>75900</v>
      </c>
      <c r="E127" s="41"/>
      <c r="F127" s="41" t="s">
        <v>336</v>
      </c>
      <c r="G127" s="43">
        <v>0</v>
      </c>
      <c r="H127" s="44">
        <v>5000</v>
      </c>
      <c r="I127" s="44">
        <f>SUM(D127:D129)+H127</f>
        <v>229100</v>
      </c>
    </row>
    <row r="128" spans="1:9" ht="15.75" thickTop="1">
      <c r="B128" t="s">
        <v>334</v>
      </c>
      <c r="C128" s="9">
        <v>0</v>
      </c>
      <c r="D128" s="8">
        <v>65000</v>
      </c>
    </row>
    <row r="129" spans="1:9">
      <c r="B129" t="s">
        <v>335</v>
      </c>
      <c r="C129" s="9">
        <v>0</v>
      </c>
      <c r="D129" s="8">
        <v>83200</v>
      </c>
    </row>
    <row r="130" spans="1:9" ht="15.75" thickBot="1">
      <c r="A130" s="41" t="s">
        <v>337</v>
      </c>
      <c r="B130" s="41" t="s">
        <v>338</v>
      </c>
      <c r="C130" s="43">
        <v>0</v>
      </c>
      <c r="D130" s="44">
        <v>40918</v>
      </c>
      <c r="E130" s="41"/>
      <c r="F130" s="41" t="s">
        <v>340</v>
      </c>
      <c r="G130" s="43">
        <v>0</v>
      </c>
      <c r="H130" s="44">
        <v>11200</v>
      </c>
      <c r="I130" s="44">
        <f>D130+D131+H130</f>
        <v>76863</v>
      </c>
    </row>
    <row r="131" spans="1:9" ht="15.75" thickTop="1">
      <c r="B131" t="s">
        <v>339</v>
      </c>
      <c r="C131" s="9">
        <v>0</v>
      </c>
      <c r="D131" s="8">
        <v>24745</v>
      </c>
    </row>
    <row r="132" spans="1:9" ht="15.75" thickBot="1">
      <c r="A132" s="41" t="s">
        <v>39</v>
      </c>
      <c r="B132" s="41" t="s">
        <v>341</v>
      </c>
      <c r="C132" s="43">
        <v>0</v>
      </c>
      <c r="D132" s="44">
        <v>181500</v>
      </c>
      <c r="E132" s="41"/>
      <c r="F132" s="41" t="s">
        <v>343</v>
      </c>
      <c r="G132" s="41">
        <v>0</v>
      </c>
      <c r="H132" s="44">
        <v>40750</v>
      </c>
      <c r="I132" s="44">
        <f>SUM(D132+D133)+SUM(H132:H134)</f>
        <v>337050</v>
      </c>
    </row>
    <row r="133" spans="1:9" ht="15.75" thickTop="1">
      <c r="B133" t="s">
        <v>342</v>
      </c>
      <c r="C133" s="9">
        <v>0</v>
      </c>
      <c r="D133" s="8">
        <v>95500</v>
      </c>
      <c r="F133" t="s">
        <v>318</v>
      </c>
      <c r="G133">
        <v>0</v>
      </c>
      <c r="H133" s="8">
        <v>12300</v>
      </c>
    </row>
    <row r="134" spans="1:9">
      <c r="F134" t="s">
        <v>344</v>
      </c>
      <c r="G134">
        <v>0</v>
      </c>
      <c r="H134" s="8">
        <v>7000</v>
      </c>
    </row>
    <row r="135" spans="1:9" ht="15.75" thickBot="1">
      <c r="A135" s="41" t="s">
        <v>345</v>
      </c>
      <c r="B135" s="41" t="s">
        <v>346</v>
      </c>
      <c r="C135" s="43">
        <v>0</v>
      </c>
      <c r="D135" s="44">
        <v>170400</v>
      </c>
      <c r="E135" s="41"/>
      <c r="F135" s="41" t="s">
        <v>347</v>
      </c>
      <c r="G135" s="43">
        <v>0</v>
      </c>
      <c r="H135" s="44">
        <v>170400</v>
      </c>
      <c r="I135" s="44">
        <f>SUM(D135+H135+H136+H137)</f>
        <v>374966</v>
      </c>
    </row>
    <row r="136" spans="1:9" ht="15.75" thickTop="1">
      <c r="F136" t="s">
        <v>348</v>
      </c>
      <c r="G136" s="9">
        <v>0</v>
      </c>
      <c r="H136" s="8">
        <v>27750</v>
      </c>
    </row>
    <row r="137" spans="1:9">
      <c r="F137" t="s">
        <v>349</v>
      </c>
      <c r="G137" s="9">
        <v>0</v>
      </c>
      <c r="H137" s="8">
        <v>6416</v>
      </c>
    </row>
    <row r="138" spans="1:9" ht="15.75" thickBot="1">
      <c r="A138" s="41" t="s">
        <v>41</v>
      </c>
      <c r="B138" s="41" t="s">
        <v>350</v>
      </c>
      <c r="C138" s="43">
        <v>0</v>
      </c>
      <c r="D138" s="44">
        <v>299010</v>
      </c>
      <c r="E138" s="41"/>
      <c r="F138" s="41" t="s">
        <v>351</v>
      </c>
      <c r="G138" s="43">
        <v>0</v>
      </c>
      <c r="H138" s="44">
        <v>103908</v>
      </c>
      <c r="I138" s="44">
        <f>SUM(H138:H142)+D138</f>
        <v>433663</v>
      </c>
    </row>
    <row r="139" spans="1:9" ht="15.75" thickTop="1">
      <c r="F139" t="s">
        <v>352</v>
      </c>
      <c r="G139" s="9">
        <v>0</v>
      </c>
      <c r="H139" s="8">
        <v>12999</v>
      </c>
    </row>
    <row r="140" spans="1:9">
      <c r="F140" t="s">
        <v>353</v>
      </c>
      <c r="G140" s="9">
        <v>0</v>
      </c>
      <c r="H140" s="8">
        <v>5746</v>
      </c>
    </row>
    <row r="141" spans="1:9">
      <c r="F141" t="s">
        <v>354</v>
      </c>
      <c r="G141" s="9">
        <v>0</v>
      </c>
      <c r="H141" s="8">
        <v>6000</v>
      </c>
    </row>
    <row r="142" spans="1:9">
      <c r="F142" t="s">
        <v>355</v>
      </c>
      <c r="G142" s="9">
        <v>0</v>
      </c>
      <c r="H142" s="8">
        <v>6000</v>
      </c>
    </row>
    <row r="143" spans="1:9" ht="15.75" thickBot="1">
      <c r="A143" s="41" t="s">
        <v>356</v>
      </c>
      <c r="B143" s="41" t="s">
        <v>357</v>
      </c>
      <c r="C143" s="43">
        <v>0</v>
      </c>
      <c r="D143" s="44">
        <v>88000</v>
      </c>
      <c r="E143" s="41"/>
      <c r="F143" s="41" t="s">
        <v>358</v>
      </c>
      <c r="G143" s="43">
        <v>0</v>
      </c>
      <c r="H143" s="44">
        <v>3600</v>
      </c>
      <c r="I143" s="44">
        <f>D143+SUM(H143:H144)</f>
        <v>95200</v>
      </c>
    </row>
    <row r="144" spans="1:9" ht="15.75" thickTop="1">
      <c r="F144" t="s">
        <v>359</v>
      </c>
      <c r="G144" s="9">
        <v>0</v>
      </c>
      <c r="H144" s="8">
        <v>3600</v>
      </c>
    </row>
    <row r="145" spans="1:9" ht="15.75" thickBot="1">
      <c r="A145" s="41" t="s">
        <v>361</v>
      </c>
      <c r="B145" s="41" t="s">
        <v>360</v>
      </c>
      <c r="C145" s="41">
        <v>0</v>
      </c>
      <c r="D145" s="44">
        <v>687359</v>
      </c>
      <c r="E145" s="41"/>
      <c r="F145" s="41" t="s">
        <v>362</v>
      </c>
      <c r="G145" s="41">
        <v>0</v>
      </c>
      <c r="H145" s="44">
        <v>784458</v>
      </c>
      <c r="I145" s="44">
        <f>D145+SUM(H145:H146)</f>
        <v>1549590</v>
      </c>
    </row>
    <row r="146" spans="1:9" ht="15.75" thickTop="1">
      <c r="F146" t="s">
        <v>363</v>
      </c>
      <c r="G146" s="9">
        <v>0</v>
      </c>
      <c r="H146" s="8">
        <v>77773</v>
      </c>
    </row>
    <row r="147" spans="1:9" ht="15.75" thickBot="1">
      <c r="A147" s="41" t="s">
        <v>44</v>
      </c>
      <c r="B147" s="41" t="s">
        <v>364</v>
      </c>
      <c r="C147" s="43">
        <v>0</v>
      </c>
      <c r="D147" s="44">
        <v>47000</v>
      </c>
      <c r="E147" s="41"/>
      <c r="F147" s="41"/>
      <c r="G147" s="41"/>
      <c r="H147" s="41"/>
      <c r="I147" s="44">
        <f>SUM(D147:D152)+SUM(H147:H152)</f>
        <v>577072</v>
      </c>
    </row>
    <row r="148" spans="1:9" ht="15.75" thickTop="1">
      <c r="B148" t="s">
        <v>365</v>
      </c>
      <c r="C148" s="9">
        <v>7.0000000000000007E-2</v>
      </c>
      <c r="D148" s="8">
        <v>80647</v>
      </c>
      <c r="F148" t="s">
        <v>367</v>
      </c>
      <c r="G148" s="9">
        <v>1</v>
      </c>
      <c r="H148" s="8">
        <v>76861</v>
      </c>
    </row>
    <row r="149" spans="1:9">
      <c r="B149" t="s">
        <v>216</v>
      </c>
      <c r="C149" s="9">
        <v>0</v>
      </c>
      <c r="D149" s="8">
        <v>2500</v>
      </c>
    </row>
    <row r="150" spans="1:9">
      <c r="B150" t="s">
        <v>366</v>
      </c>
      <c r="C150" s="9">
        <v>0</v>
      </c>
      <c r="D150" s="8">
        <v>90000</v>
      </c>
      <c r="F150" t="s">
        <v>369</v>
      </c>
      <c r="G150" s="9"/>
      <c r="H150" s="8">
        <v>236364</v>
      </c>
    </row>
    <row r="151" spans="1:9">
      <c r="F151" t="s">
        <v>370</v>
      </c>
      <c r="G151" s="9"/>
      <c r="H151" s="8">
        <v>2500</v>
      </c>
    </row>
    <row r="152" spans="1:9">
      <c r="B152" t="s">
        <v>371</v>
      </c>
      <c r="C152" s="9"/>
      <c r="D152" s="8">
        <v>36200</v>
      </c>
      <c r="F152" t="s">
        <v>368</v>
      </c>
      <c r="G152" s="9"/>
      <c r="H152" s="8">
        <v>5000</v>
      </c>
    </row>
    <row r="153" spans="1:9" ht="15.75" thickBot="1">
      <c r="A153" s="41" t="s">
        <v>45</v>
      </c>
      <c r="B153" s="41" t="s">
        <v>266</v>
      </c>
      <c r="C153" s="43">
        <v>1</v>
      </c>
      <c r="D153" s="44">
        <v>140472</v>
      </c>
      <c r="E153" s="41"/>
      <c r="F153" s="41" t="s">
        <v>372</v>
      </c>
      <c r="G153" s="43">
        <v>0</v>
      </c>
      <c r="H153" s="44">
        <v>15000</v>
      </c>
      <c r="I153" s="44">
        <v>155472</v>
      </c>
    </row>
    <row r="154" spans="1:9" ht="16.5" thickTop="1" thickBot="1">
      <c r="A154" s="45" t="s">
        <v>46</v>
      </c>
      <c r="B154" s="45" t="s">
        <v>373</v>
      </c>
      <c r="C154" s="46">
        <v>1.32</v>
      </c>
      <c r="D154" s="47">
        <v>707848</v>
      </c>
      <c r="E154" s="45"/>
      <c r="F154" s="45"/>
      <c r="G154" s="45"/>
      <c r="H154" s="45"/>
      <c r="I154" s="47">
        <v>707848</v>
      </c>
    </row>
    <row r="155" spans="1:9" ht="16.5" thickTop="1" thickBot="1">
      <c r="A155" s="45" t="s">
        <v>47</v>
      </c>
      <c r="B155" s="45" t="s">
        <v>375</v>
      </c>
      <c r="C155" s="45">
        <v>0</v>
      </c>
      <c r="D155" s="47">
        <v>286206</v>
      </c>
      <c r="E155" s="45"/>
      <c r="F155" s="45" t="s">
        <v>374</v>
      </c>
      <c r="G155" s="45">
        <v>0</v>
      </c>
      <c r="H155" s="47">
        <v>317239</v>
      </c>
      <c r="I155" s="47">
        <f>D155+H155</f>
        <v>603445</v>
      </c>
    </row>
    <row r="156" spans="1:9" ht="16.5" thickTop="1" thickBot="1">
      <c r="A156" s="45" t="s">
        <v>48</v>
      </c>
      <c r="B156" s="45" t="s">
        <v>376</v>
      </c>
      <c r="C156" s="46">
        <v>1</v>
      </c>
      <c r="D156" s="47">
        <v>120383</v>
      </c>
      <c r="E156" s="45"/>
      <c r="F156" s="45" t="s">
        <v>377</v>
      </c>
      <c r="G156" s="46">
        <v>0</v>
      </c>
      <c r="H156" s="47">
        <v>109614</v>
      </c>
      <c r="I156" s="47">
        <f>D156+H156</f>
        <v>229997</v>
      </c>
    </row>
    <row r="157" spans="1:9" ht="16.5" thickTop="1" thickBot="1">
      <c r="A157" s="45" t="s">
        <v>49</v>
      </c>
      <c r="B157" s="45" t="s">
        <v>162</v>
      </c>
      <c r="C157" s="46">
        <v>0</v>
      </c>
      <c r="D157" s="47">
        <v>36316</v>
      </c>
      <c r="E157" s="45"/>
      <c r="F157" s="45" t="s">
        <v>378</v>
      </c>
      <c r="G157" s="46">
        <v>0</v>
      </c>
      <c r="H157" s="47">
        <v>3600</v>
      </c>
      <c r="I157" s="47">
        <f>D157+H157+H158</f>
        <v>41416</v>
      </c>
    </row>
    <row r="158" spans="1:9" ht="15.75" thickTop="1">
      <c r="F158" t="s">
        <v>379</v>
      </c>
      <c r="G158" s="9">
        <v>0</v>
      </c>
      <c r="H158" s="8">
        <v>1500</v>
      </c>
    </row>
    <row r="159" spans="1:9" ht="15.75" thickBot="1">
      <c r="A159" s="41" t="s">
        <v>50</v>
      </c>
      <c r="B159" s="41" t="s">
        <v>381</v>
      </c>
      <c r="C159" s="41">
        <v>0</v>
      </c>
      <c r="D159" s="44">
        <v>165000</v>
      </c>
      <c r="E159" s="41"/>
      <c r="F159" s="41" t="s">
        <v>380</v>
      </c>
      <c r="G159" s="43">
        <v>1.29</v>
      </c>
      <c r="H159" s="44">
        <v>55000</v>
      </c>
      <c r="I159" s="44">
        <f>D159+H159</f>
        <v>220000</v>
      </c>
    </row>
    <row r="160" spans="1:9" ht="15.75" thickTop="1"/>
  </sheetData>
  <pageMargins left="0.7" right="0.7" top="0.75" bottom="0.75" header="0.3" footer="0.3"/>
  <pageSetup scale="85" orientation="landscape" verticalDpi="0" r:id="rId1"/>
  <headerFooter>
    <oddHeader>&amp;C&amp;"-,Bold"Local Funding by City and County FY12</oddHeader>
  </headerFooter>
  <rowBreaks count="1" manualBreakCount="1">
    <brk id="36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>
  <dimension ref="A1:H242"/>
  <sheetViews>
    <sheetView tabSelected="1" workbookViewId="0">
      <selection activeCell="B7" activeCellId="1" sqref="A244 B7"/>
    </sheetView>
  </sheetViews>
  <sheetFormatPr defaultRowHeight="15"/>
  <cols>
    <col min="1" max="1" width="47" bestFit="1" customWidth="1"/>
    <col min="2" max="2" width="53.5703125" bestFit="1" customWidth="1"/>
    <col min="3" max="3" width="10.140625" style="11" customWidth="1"/>
    <col min="4" max="4" width="9.140625" customWidth="1"/>
    <col min="5" max="5" width="10.28515625" customWidth="1"/>
    <col min="6" max="6" width="10.85546875" customWidth="1"/>
    <col min="7" max="8" width="9.140625" hidden="1" customWidth="1"/>
  </cols>
  <sheetData>
    <row r="1" spans="1:8" ht="43.5" customHeight="1">
      <c r="A1" s="6" t="s">
        <v>382</v>
      </c>
      <c r="B1" s="6" t="s">
        <v>624</v>
      </c>
      <c r="C1" s="54" t="s">
        <v>110</v>
      </c>
      <c r="D1" s="55" t="s">
        <v>623</v>
      </c>
      <c r="E1" s="55" t="s">
        <v>602</v>
      </c>
      <c r="F1" s="55" t="s">
        <v>603</v>
      </c>
      <c r="G1" s="52"/>
      <c r="H1" s="52"/>
    </row>
    <row r="2" spans="1:8">
      <c r="A2" s="52"/>
      <c r="B2" s="52" t="s">
        <v>384</v>
      </c>
      <c r="C2" s="54" t="s">
        <v>384</v>
      </c>
      <c r="D2" s="52"/>
      <c r="E2" s="52"/>
      <c r="F2" s="52"/>
      <c r="G2" s="52" t="s">
        <v>384</v>
      </c>
      <c r="H2" s="52" t="s">
        <v>384</v>
      </c>
    </row>
    <row r="3" spans="1:8">
      <c r="A3" t="s">
        <v>2</v>
      </c>
      <c r="B3" t="s">
        <v>395</v>
      </c>
      <c r="C3" s="11">
        <v>1924</v>
      </c>
      <c r="D3" s="9">
        <f t="shared" ref="D3:D66" si="0">(G3/H3)</f>
        <v>8</v>
      </c>
      <c r="E3" s="9">
        <v>93</v>
      </c>
      <c r="F3" s="9">
        <v>242</v>
      </c>
      <c r="G3" s="9">
        <v>416</v>
      </c>
      <c r="H3" s="9">
        <v>52</v>
      </c>
    </row>
    <row r="4" spans="1:8">
      <c r="A4" t="s">
        <v>2</v>
      </c>
      <c r="B4" t="s">
        <v>390</v>
      </c>
      <c r="C4" s="11">
        <v>1516</v>
      </c>
      <c r="D4" s="9">
        <f t="shared" si="0"/>
        <v>8</v>
      </c>
      <c r="E4" s="9">
        <v>161</v>
      </c>
      <c r="F4" s="9">
        <v>0</v>
      </c>
      <c r="G4" s="9">
        <v>152</v>
      </c>
      <c r="H4" s="9">
        <v>19</v>
      </c>
    </row>
    <row r="5" spans="1:8">
      <c r="A5" t="s">
        <v>2</v>
      </c>
      <c r="B5" t="s">
        <v>388</v>
      </c>
      <c r="C5" s="11">
        <v>472</v>
      </c>
      <c r="D5" s="9">
        <f t="shared" si="0"/>
        <v>8</v>
      </c>
      <c r="E5" s="9">
        <v>169</v>
      </c>
      <c r="F5" s="9">
        <v>320</v>
      </c>
      <c r="G5" s="9">
        <v>416</v>
      </c>
      <c r="H5" s="9">
        <v>52</v>
      </c>
    </row>
    <row r="6" spans="1:8">
      <c r="A6" t="s">
        <v>2</v>
      </c>
      <c r="B6" t="s">
        <v>391</v>
      </c>
      <c r="C6" s="11">
        <v>2204</v>
      </c>
      <c r="D6" s="9">
        <f t="shared" si="0"/>
        <v>19</v>
      </c>
      <c r="E6" s="9">
        <v>194</v>
      </c>
      <c r="F6" s="9">
        <v>662</v>
      </c>
      <c r="G6" s="9">
        <v>988</v>
      </c>
      <c r="H6" s="9">
        <v>52</v>
      </c>
    </row>
    <row r="7" spans="1:8">
      <c r="A7" s="56" t="s">
        <v>33</v>
      </c>
      <c r="B7" s="56" t="s">
        <v>540</v>
      </c>
      <c r="C7" s="57">
        <v>257</v>
      </c>
      <c r="D7" s="58">
        <f t="shared" si="0"/>
        <v>10</v>
      </c>
      <c r="E7" s="58">
        <v>449</v>
      </c>
      <c r="F7" s="58">
        <v>353</v>
      </c>
      <c r="G7" s="9">
        <v>520</v>
      </c>
      <c r="H7" s="9">
        <v>52</v>
      </c>
    </row>
    <row r="8" spans="1:8">
      <c r="A8" t="s">
        <v>2</v>
      </c>
      <c r="B8" t="s">
        <v>389</v>
      </c>
      <c r="C8" s="11">
        <v>447</v>
      </c>
      <c r="D8" s="9">
        <f t="shared" si="0"/>
        <v>8</v>
      </c>
      <c r="E8" s="9">
        <v>452</v>
      </c>
      <c r="F8" s="9">
        <v>699</v>
      </c>
      <c r="G8" s="9">
        <v>416</v>
      </c>
      <c r="H8" s="9">
        <v>52</v>
      </c>
    </row>
    <row r="9" spans="1:8">
      <c r="A9" t="s">
        <v>13</v>
      </c>
      <c r="B9" t="s">
        <v>458</v>
      </c>
      <c r="C9" s="11">
        <v>14978</v>
      </c>
      <c r="D9" s="9">
        <f t="shared" si="0"/>
        <v>20.692307692307693</v>
      </c>
      <c r="E9" s="9">
        <v>452</v>
      </c>
      <c r="F9" s="9">
        <v>137</v>
      </c>
      <c r="G9" s="9">
        <v>1076</v>
      </c>
      <c r="H9" s="9">
        <v>52</v>
      </c>
    </row>
    <row r="10" spans="1:8">
      <c r="A10" t="s">
        <v>2</v>
      </c>
      <c r="B10" t="s">
        <v>393</v>
      </c>
      <c r="C10" s="11">
        <v>433</v>
      </c>
      <c r="D10" s="9">
        <f t="shared" si="0"/>
        <v>8</v>
      </c>
      <c r="E10" s="9">
        <v>496</v>
      </c>
      <c r="F10" s="9">
        <v>1514</v>
      </c>
      <c r="G10" s="9">
        <v>416</v>
      </c>
      <c r="H10" s="9">
        <v>52</v>
      </c>
    </row>
    <row r="11" spans="1:8">
      <c r="A11" t="s">
        <v>20</v>
      </c>
      <c r="B11" t="s">
        <v>500</v>
      </c>
      <c r="C11" s="11">
        <v>718</v>
      </c>
      <c r="D11" s="9">
        <f t="shared" si="0"/>
        <v>9</v>
      </c>
      <c r="E11" s="9">
        <v>575</v>
      </c>
      <c r="F11" s="9">
        <v>137</v>
      </c>
      <c r="G11" s="9">
        <v>468</v>
      </c>
      <c r="H11" s="9">
        <v>52</v>
      </c>
    </row>
    <row r="12" spans="1:8">
      <c r="A12" s="56" t="s">
        <v>6</v>
      </c>
      <c r="B12" s="56" t="s">
        <v>422</v>
      </c>
      <c r="C12" s="57">
        <v>640</v>
      </c>
      <c r="D12" s="58">
        <f t="shared" si="0"/>
        <v>12.5</v>
      </c>
      <c r="E12" s="58">
        <v>611</v>
      </c>
      <c r="F12" s="58">
        <v>736</v>
      </c>
      <c r="G12" s="9">
        <v>650</v>
      </c>
      <c r="H12" s="9">
        <v>52</v>
      </c>
    </row>
    <row r="13" spans="1:8">
      <c r="A13" t="s">
        <v>47</v>
      </c>
      <c r="B13" t="s">
        <v>592</v>
      </c>
      <c r="C13" s="11">
        <v>362</v>
      </c>
      <c r="D13" s="9">
        <f t="shared" si="0"/>
        <v>16</v>
      </c>
      <c r="E13" s="9">
        <v>657</v>
      </c>
      <c r="F13" s="9">
        <v>1359</v>
      </c>
      <c r="G13" s="9">
        <v>832</v>
      </c>
      <c r="H13" s="9">
        <v>52</v>
      </c>
    </row>
    <row r="14" spans="1:8">
      <c r="A14" t="s">
        <v>17</v>
      </c>
      <c r="B14" t="s">
        <v>472</v>
      </c>
      <c r="C14" s="11">
        <v>709</v>
      </c>
      <c r="D14" s="9">
        <f t="shared" si="0"/>
        <v>18.857142857142858</v>
      </c>
      <c r="E14" s="9">
        <v>674</v>
      </c>
      <c r="F14" s="9">
        <v>634</v>
      </c>
      <c r="G14" s="9">
        <v>924</v>
      </c>
      <c r="H14" s="9">
        <v>49</v>
      </c>
    </row>
    <row r="15" spans="1:8">
      <c r="A15" t="s">
        <v>24</v>
      </c>
      <c r="B15" t="s">
        <v>509</v>
      </c>
      <c r="C15" s="11">
        <v>1049</v>
      </c>
      <c r="D15" s="9">
        <f t="shared" si="0"/>
        <v>46.8</v>
      </c>
      <c r="E15" s="9">
        <v>703</v>
      </c>
      <c r="F15" s="9">
        <v>1103</v>
      </c>
      <c r="G15" s="9">
        <v>2340</v>
      </c>
      <c r="H15" s="9">
        <v>50</v>
      </c>
    </row>
    <row r="16" spans="1:8">
      <c r="A16" t="s">
        <v>37</v>
      </c>
      <c r="B16" t="s">
        <v>559</v>
      </c>
      <c r="C16" s="11">
        <v>637</v>
      </c>
      <c r="D16" s="9">
        <f t="shared" si="0"/>
        <v>20</v>
      </c>
      <c r="E16" s="9">
        <v>743</v>
      </c>
      <c r="F16" s="9">
        <v>1002</v>
      </c>
      <c r="G16" s="9">
        <v>1040</v>
      </c>
      <c r="H16" s="9">
        <v>52</v>
      </c>
    </row>
    <row r="17" spans="1:8">
      <c r="A17" s="56" t="s">
        <v>33</v>
      </c>
      <c r="B17" s="56" t="s">
        <v>536</v>
      </c>
      <c r="C17" s="57">
        <v>771</v>
      </c>
      <c r="D17" s="58">
        <f t="shared" si="0"/>
        <v>10</v>
      </c>
      <c r="E17" s="58">
        <v>746</v>
      </c>
      <c r="F17" s="58">
        <v>786</v>
      </c>
      <c r="G17" s="9">
        <v>520</v>
      </c>
      <c r="H17" s="9">
        <v>52</v>
      </c>
    </row>
    <row r="18" spans="1:8">
      <c r="A18" t="s">
        <v>44</v>
      </c>
      <c r="B18" t="s">
        <v>584</v>
      </c>
      <c r="C18" s="11">
        <v>452</v>
      </c>
      <c r="D18" s="9">
        <f t="shared" si="0"/>
        <v>20</v>
      </c>
      <c r="E18" s="9">
        <v>828</v>
      </c>
      <c r="F18" s="9">
        <v>1032</v>
      </c>
      <c r="G18" s="9">
        <v>920</v>
      </c>
      <c r="H18" s="9">
        <v>46</v>
      </c>
    </row>
    <row r="19" spans="1:8">
      <c r="A19" t="s">
        <v>47</v>
      </c>
      <c r="B19" t="s">
        <v>594</v>
      </c>
      <c r="C19" s="11">
        <v>682</v>
      </c>
      <c r="D19" s="9">
        <f t="shared" si="0"/>
        <v>16</v>
      </c>
      <c r="E19" s="9">
        <v>856</v>
      </c>
      <c r="F19" s="9">
        <v>1997</v>
      </c>
      <c r="G19" s="9">
        <v>832</v>
      </c>
      <c r="H19" s="9">
        <v>52</v>
      </c>
    </row>
    <row r="20" spans="1:8">
      <c r="A20" t="s">
        <v>6</v>
      </c>
      <c r="B20" t="s">
        <v>420</v>
      </c>
      <c r="C20" s="11">
        <v>440</v>
      </c>
      <c r="D20" s="9">
        <f t="shared" si="0"/>
        <v>12.5</v>
      </c>
      <c r="E20" s="9">
        <v>864</v>
      </c>
      <c r="F20" s="9">
        <v>949</v>
      </c>
      <c r="G20" s="9">
        <v>650</v>
      </c>
      <c r="H20" s="9">
        <v>52</v>
      </c>
    </row>
    <row r="21" spans="1:8">
      <c r="A21" t="s">
        <v>47</v>
      </c>
      <c r="B21" t="s">
        <v>595</v>
      </c>
      <c r="C21" s="11">
        <v>2664</v>
      </c>
      <c r="D21" s="9">
        <f t="shared" si="0"/>
        <v>16</v>
      </c>
      <c r="E21" s="9">
        <v>921</v>
      </c>
      <c r="F21" s="9">
        <v>689</v>
      </c>
      <c r="G21" s="9">
        <v>832</v>
      </c>
      <c r="H21" s="9">
        <v>52</v>
      </c>
    </row>
    <row r="22" spans="1:8">
      <c r="A22" s="56" t="s">
        <v>18</v>
      </c>
      <c r="B22" s="56" t="s">
        <v>480</v>
      </c>
      <c r="C22" s="57">
        <v>1051</v>
      </c>
      <c r="D22" s="58">
        <f t="shared" si="0"/>
        <v>48</v>
      </c>
      <c r="E22" s="58">
        <v>932</v>
      </c>
      <c r="F22" s="58">
        <v>1038</v>
      </c>
      <c r="G22" s="9">
        <v>2496</v>
      </c>
      <c r="H22" s="9">
        <v>52</v>
      </c>
    </row>
    <row r="23" spans="1:8">
      <c r="A23" t="s">
        <v>37</v>
      </c>
      <c r="B23" t="s">
        <v>563</v>
      </c>
      <c r="C23" s="11">
        <v>439</v>
      </c>
      <c r="D23" s="9">
        <f t="shared" si="0"/>
        <v>20</v>
      </c>
      <c r="E23" s="9">
        <v>967</v>
      </c>
      <c r="F23" s="9">
        <v>887</v>
      </c>
      <c r="G23" s="9">
        <v>1040</v>
      </c>
      <c r="H23" s="9">
        <v>52</v>
      </c>
    </row>
    <row r="24" spans="1:8">
      <c r="A24" t="s">
        <v>36</v>
      </c>
      <c r="B24" t="s">
        <v>550</v>
      </c>
      <c r="C24" s="11">
        <v>12790</v>
      </c>
      <c r="D24" s="9">
        <f t="shared" si="0"/>
        <v>17.714285714285715</v>
      </c>
      <c r="E24" s="11">
        <v>1007</v>
      </c>
      <c r="F24" s="11">
        <v>200</v>
      </c>
      <c r="G24" s="9">
        <v>868</v>
      </c>
      <c r="H24" s="9">
        <v>49</v>
      </c>
    </row>
    <row r="25" spans="1:8">
      <c r="A25" t="s">
        <v>18</v>
      </c>
      <c r="B25" t="s">
        <v>481</v>
      </c>
      <c r="C25" s="11">
        <v>175561</v>
      </c>
      <c r="D25" s="9">
        <f t="shared" si="0"/>
        <v>40</v>
      </c>
      <c r="E25" s="11">
        <v>1143</v>
      </c>
      <c r="F25" s="11">
        <v>1381</v>
      </c>
      <c r="G25" s="9">
        <v>2080</v>
      </c>
      <c r="H25" s="9">
        <v>52</v>
      </c>
    </row>
    <row r="26" spans="1:8">
      <c r="A26" t="s">
        <v>36</v>
      </c>
      <c r="B26" t="s">
        <v>554</v>
      </c>
      <c r="C26" s="11">
        <v>312</v>
      </c>
      <c r="D26" s="9">
        <f t="shared" si="0"/>
        <v>14</v>
      </c>
      <c r="E26" s="11">
        <v>1174</v>
      </c>
      <c r="F26" s="11">
        <v>1080</v>
      </c>
      <c r="G26" s="9">
        <v>686</v>
      </c>
      <c r="H26" s="9">
        <v>49</v>
      </c>
    </row>
    <row r="27" spans="1:8">
      <c r="A27" s="56" t="s">
        <v>37</v>
      </c>
      <c r="B27" s="56" t="s">
        <v>562</v>
      </c>
      <c r="C27" s="57">
        <v>563</v>
      </c>
      <c r="D27" s="58">
        <f t="shared" si="0"/>
        <v>20</v>
      </c>
      <c r="E27" s="57">
        <v>1213</v>
      </c>
      <c r="F27" s="57">
        <v>1092</v>
      </c>
      <c r="G27" s="9">
        <v>1040</v>
      </c>
      <c r="H27" s="9">
        <v>52</v>
      </c>
    </row>
    <row r="28" spans="1:8">
      <c r="A28" t="s">
        <v>2</v>
      </c>
      <c r="B28" t="s">
        <v>392</v>
      </c>
      <c r="C28" s="11">
        <v>1852</v>
      </c>
      <c r="D28" s="9">
        <f t="shared" si="0"/>
        <v>19</v>
      </c>
      <c r="E28" s="11">
        <v>1452</v>
      </c>
      <c r="F28" s="11">
        <v>1962</v>
      </c>
      <c r="G28" s="9">
        <v>988</v>
      </c>
      <c r="H28" s="9">
        <v>52</v>
      </c>
    </row>
    <row r="29" spans="1:8">
      <c r="A29" t="s">
        <v>30</v>
      </c>
      <c r="B29" t="s">
        <v>525</v>
      </c>
      <c r="C29" s="11">
        <v>2052</v>
      </c>
      <c r="D29" s="9">
        <f t="shared" si="0"/>
        <v>20</v>
      </c>
      <c r="E29" s="11">
        <v>1465</v>
      </c>
      <c r="F29" s="11">
        <v>442</v>
      </c>
      <c r="G29" s="9">
        <v>1040</v>
      </c>
      <c r="H29" s="9">
        <v>52</v>
      </c>
    </row>
    <row r="30" spans="1:8">
      <c r="A30" t="s">
        <v>10</v>
      </c>
      <c r="B30" t="s">
        <v>442</v>
      </c>
      <c r="C30" s="11">
        <v>1088</v>
      </c>
      <c r="D30" s="9">
        <f t="shared" si="0"/>
        <v>19.03846153846154</v>
      </c>
      <c r="E30" s="11">
        <v>1485</v>
      </c>
      <c r="F30" s="11">
        <v>1425</v>
      </c>
      <c r="G30" s="9">
        <v>990</v>
      </c>
      <c r="H30" s="9">
        <v>52</v>
      </c>
    </row>
    <row r="31" spans="1:8">
      <c r="A31" t="s">
        <v>44</v>
      </c>
      <c r="B31" t="s">
        <v>588</v>
      </c>
      <c r="C31" s="53" t="s">
        <v>152</v>
      </c>
      <c r="D31" s="9">
        <f t="shared" si="0"/>
        <v>20</v>
      </c>
      <c r="E31" s="11">
        <v>1530</v>
      </c>
      <c r="F31" s="11">
        <v>1806</v>
      </c>
      <c r="G31" s="9">
        <v>920</v>
      </c>
      <c r="H31" s="9">
        <v>46</v>
      </c>
    </row>
    <row r="32" spans="1:8">
      <c r="A32" s="56" t="s">
        <v>5</v>
      </c>
      <c r="B32" s="56" t="s">
        <v>417</v>
      </c>
      <c r="C32" s="57">
        <v>340</v>
      </c>
      <c r="D32" s="58">
        <f t="shared" si="0"/>
        <v>9</v>
      </c>
      <c r="E32" s="57">
        <v>1603</v>
      </c>
      <c r="F32" s="57">
        <v>1204</v>
      </c>
      <c r="G32" s="9">
        <v>468</v>
      </c>
      <c r="H32" s="9">
        <v>52</v>
      </c>
    </row>
    <row r="33" spans="1:8">
      <c r="A33" t="s">
        <v>41</v>
      </c>
      <c r="B33" t="s">
        <v>575</v>
      </c>
      <c r="C33" s="11">
        <v>2392</v>
      </c>
      <c r="D33" s="9">
        <f t="shared" si="0"/>
        <v>8</v>
      </c>
      <c r="E33" s="11">
        <v>1656</v>
      </c>
      <c r="F33" s="11">
        <v>1219</v>
      </c>
      <c r="G33" s="9">
        <v>416</v>
      </c>
      <c r="H33" s="9">
        <v>52</v>
      </c>
    </row>
    <row r="34" spans="1:8">
      <c r="A34" t="s">
        <v>36</v>
      </c>
      <c r="B34" t="s">
        <v>552</v>
      </c>
      <c r="C34" s="11">
        <v>441</v>
      </c>
      <c r="D34" s="9">
        <f t="shared" si="0"/>
        <v>16</v>
      </c>
      <c r="E34" s="11">
        <v>1688</v>
      </c>
      <c r="F34" s="11">
        <v>2042</v>
      </c>
      <c r="G34" s="9">
        <v>784</v>
      </c>
      <c r="H34" s="9">
        <v>49</v>
      </c>
    </row>
    <row r="35" spans="1:8">
      <c r="A35" t="s">
        <v>5</v>
      </c>
      <c r="B35" t="s">
        <v>418</v>
      </c>
      <c r="C35" s="53" t="s">
        <v>152</v>
      </c>
      <c r="D35" s="9">
        <f t="shared" si="0"/>
        <v>14</v>
      </c>
      <c r="E35" s="11">
        <v>1692</v>
      </c>
      <c r="F35" s="11">
        <v>1899</v>
      </c>
      <c r="G35" s="9">
        <v>728</v>
      </c>
      <c r="H35" s="9">
        <v>52</v>
      </c>
    </row>
    <row r="36" spans="1:8">
      <c r="A36" t="s">
        <v>37</v>
      </c>
      <c r="B36" t="s">
        <v>558</v>
      </c>
      <c r="C36" s="11">
        <v>951</v>
      </c>
      <c r="D36" s="9">
        <f t="shared" si="0"/>
        <v>20</v>
      </c>
      <c r="E36" s="11">
        <v>1732</v>
      </c>
      <c r="F36" s="11">
        <v>1927</v>
      </c>
      <c r="G36" s="9">
        <v>1040</v>
      </c>
      <c r="H36" s="9">
        <v>52</v>
      </c>
    </row>
    <row r="37" spans="1:8">
      <c r="A37" s="56" t="s">
        <v>44</v>
      </c>
      <c r="B37" s="56" t="s">
        <v>587</v>
      </c>
      <c r="C37" s="57">
        <v>699</v>
      </c>
      <c r="D37" s="58">
        <f t="shared" si="0"/>
        <v>30</v>
      </c>
      <c r="E37" s="57">
        <v>1992</v>
      </c>
      <c r="F37" s="57">
        <v>2120</v>
      </c>
      <c r="G37" s="9">
        <v>1500</v>
      </c>
      <c r="H37" s="9">
        <v>50</v>
      </c>
    </row>
    <row r="38" spans="1:8">
      <c r="A38" t="s">
        <v>36</v>
      </c>
      <c r="B38" t="s">
        <v>553</v>
      </c>
      <c r="C38" s="53" t="s">
        <v>152</v>
      </c>
      <c r="D38" s="9">
        <f t="shared" si="0"/>
        <v>16</v>
      </c>
      <c r="E38" s="11">
        <v>2149</v>
      </c>
      <c r="F38" s="11">
        <v>2177</v>
      </c>
      <c r="G38" s="9">
        <v>784</v>
      </c>
      <c r="H38" s="9">
        <v>49</v>
      </c>
    </row>
    <row r="39" spans="1:8">
      <c r="A39" t="s">
        <v>5</v>
      </c>
      <c r="B39" t="s">
        <v>410</v>
      </c>
      <c r="C39" s="11">
        <v>273</v>
      </c>
      <c r="D39" s="9">
        <f t="shared" si="0"/>
        <v>20</v>
      </c>
      <c r="E39" s="11">
        <v>2281</v>
      </c>
      <c r="F39" s="11">
        <v>2504</v>
      </c>
      <c r="G39" s="9">
        <v>560</v>
      </c>
      <c r="H39" s="9">
        <v>28</v>
      </c>
    </row>
    <row r="40" spans="1:8">
      <c r="A40" t="s">
        <v>47</v>
      </c>
      <c r="B40" t="s">
        <v>598</v>
      </c>
      <c r="C40" s="11">
        <v>1050</v>
      </c>
      <c r="D40" s="9">
        <f t="shared" si="0"/>
        <v>16</v>
      </c>
      <c r="E40" s="11">
        <v>2400</v>
      </c>
      <c r="F40" s="11">
        <v>1267</v>
      </c>
      <c r="G40" s="9">
        <v>832</v>
      </c>
      <c r="H40" s="9">
        <v>52</v>
      </c>
    </row>
    <row r="41" spans="1:8">
      <c r="A41" t="s">
        <v>30</v>
      </c>
      <c r="B41" t="s">
        <v>526</v>
      </c>
      <c r="C41" s="11">
        <v>181</v>
      </c>
      <c r="D41" s="9">
        <f t="shared" si="0"/>
        <v>20</v>
      </c>
      <c r="E41" s="11">
        <v>2416</v>
      </c>
      <c r="F41" s="11">
        <v>3062</v>
      </c>
      <c r="G41" s="9">
        <v>1040</v>
      </c>
      <c r="H41" s="9">
        <v>52</v>
      </c>
    </row>
    <row r="42" spans="1:8">
      <c r="A42" s="56" t="s">
        <v>28</v>
      </c>
      <c r="B42" s="56" t="s">
        <v>517</v>
      </c>
      <c r="C42" s="57">
        <v>517</v>
      </c>
      <c r="D42" s="58">
        <f t="shared" si="0"/>
        <v>20</v>
      </c>
      <c r="E42" s="57">
        <v>2512</v>
      </c>
      <c r="F42" s="57">
        <v>1687</v>
      </c>
      <c r="G42" s="9">
        <v>1040</v>
      </c>
      <c r="H42" s="9">
        <v>52</v>
      </c>
    </row>
    <row r="43" spans="1:8">
      <c r="A43" t="s">
        <v>18</v>
      </c>
      <c r="B43" t="s">
        <v>482</v>
      </c>
      <c r="C43" s="11">
        <v>574</v>
      </c>
      <c r="D43" s="9">
        <f t="shared" si="0"/>
        <v>48</v>
      </c>
      <c r="E43" s="11">
        <v>2544</v>
      </c>
      <c r="F43" s="11">
        <v>2495</v>
      </c>
      <c r="G43" s="9">
        <v>2496</v>
      </c>
      <c r="H43" s="9">
        <v>52</v>
      </c>
    </row>
    <row r="44" spans="1:8">
      <c r="A44" t="s">
        <v>9</v>
      </c>
      <c r="B44" t="s">
        <v>435</v>
      </c>
      <c r="C44" s="53" t="s">
        <v>152</v>
      </c>
      <c r="D44" s="9">
        <f t="shared" si="0"/>
        <v>20</v>
      </c>
      <c r="E44" s="11">
        <v>2581</v>
      </c>
      <c r="F44" s="11">
        <v>2630</v>
      </c>
      <c r="G44" s="9">
        <v>1040</v>
      </c>
      <c r="H44" s="9">
        <v>52</v>
      </c>
    </row>
    <row r="45" spans="1:8">
      <c r="A45" t="s">
        <v>5</v>
      </c>
      <c r="B45" t="s">
        <v>416</v>
      </c>
      <c r="C45" s="11">
        <v>830</v>
      </c>
      <c r="D45" s="9">
        <f t="shared" si="0"/>
        <v>12</v>
      </c>
      <c r="E45" s="11">
        <v>2623</v>
      </c>
      <c r="F45" s="11">
        <v>2484</v>
      </c>
      <c r="G45" s="9">
        <v>624</v>
      </c>
      <c r="H45" s="9">
        <v>52</v>
      </c>
    </row>
    <row r="46" spans="1:8">
      <c r="A46" t="s">
        <v>9</v>
      </c>
      <c r="B46" t="s">
        <v>436</v>
      </c>
      <c r="C46" s="11">
        <v>650</v>
      </c>
      <c r="D46" s="9">
        <f t="shared" si="0"/>
        <v>25</v>
      </c>
      <c r="E46" s="11">
        <v>2655</v>
      </c>
      <c r="F46" s="11">
        <v>2765</v>
      </c>
      <c r="G46" s="9">
        <v>1300</v>
      </c>
      <c r="H46" s="9">
        <v>52</v>
      </c>
    </row>
    <row r="47" spans="1:8">
      <c r="A47" s="56" t="s">
        <v>31</v>
      </c>
      <c r="B47" s="56" t="s">
        <v>530</v>
      </c>
      <c r="C47" s="57">
        <v>1654</v>
      </c>
      <c r="D47" s="58">
        <f t="shared" si="0"/>
        <v>34</v>
      </c>
      <c r="E47" s="57">
        <v>2818</v>
      </c>
      <c r="F47" s="57">
        <v>3158</v>
      </c>
      <c r="G47" s="9">
        <v>1768</v>
      </c>
      <c r="H47" s="9">
        <v>52</v>
      </c>
    </row>
    <row r="48" spans="1:8">
      <c r="A48" t="s">
        <v>30</v>
      </c>
      <c r="B48" t="s">
        <v>300</v>
      </c>
      <c r="C48" s="11">
        <v>1135</v>
      </c>
      <c r="D48" s="9">
        <f t="shared" si="0"/>
        <v>31</v>
      </c>
      <c r="E48" s="11">
        <v>2872</v>
      </c>
      <c r="F48" s="11">
        <v>3170</v>
      </c>
      <c r="G48" s="9">
        <v>1612</v>
      </c>
      <c r="H48" s="9">
        <v>52</v>
      </c>
    </row>
    <row r="49" spans="1:8">
      <c r="A49" t="s">
        <v>30</v>
      </c>
      <c r="B49" t="s">
        <v>523</v>
      </c>
      <c r="C49" s="11">
        <v>695</v>
      </c>
      <c r="D49" s="9">
        <f t="shared" si="0"/>
        <v>20</v>
      </c>
      <c r="E49" s="11">
        <v>2891</v>
      </c>
      <c r="F49" s="11">
        <v>3855</v>
      </c>
      <c r="G49" s="9">
        <v>1040</v>
      </c>
      <c r="H49" s="9">
        <v>52</v>
      </c>
    </row>
    <row r="50" spans="1:8">
      <c r="A50" t="s">
        <v>30</v>
      </c>
      <c r="B50" t="s">
        <v>522</v>
      </c>
      <c r="C50" s="11">
        <v>1367</v>
      </c>
      <c r="D50" s="9">
        <f t="shared" si="0"/>
        <v>20</v>
      </c>
      <c r="E50" s="11">
        <v>2945</v>
      </c>
      <c r="F50" s="11">
        <v>3313</v>
      </c>
      <c r="G50" s="9">
        <v>1040</v>
      </c>
      <c r="H50" s="9">
        <v>52</v>
      </c>
    </row>
    <row r="51" spans="1:8">
      <c r="A51" t="s">
        <v>28</v>
      </c>
      <c r="B51" t="s">
        <v>518</v>
      </c>
      <c r="C51" s="11">
        <v>1286</v>
      </c>
      <c r="D51" s="9">
        <f t="shared" si="0"/>
        <v>20</v>
      </c>
      <c r="E51" s="11">
        <v>2981</v>
      </c>
      <c r="F51" s="11">
        <v>1858</v>
      </c>
      <c r="G51" s="9">
        <v>1040</v>
      </c>
      <c r="H51" s="9">
        <v>52</v>
      </c>
    </row>
    <row r="52" spans="1:8">
      <c r="A52" s="56" t="s">
        <v>10</v>
      </c>
      <c r="B52" s="56" t="s">
        <v>441</v>
      </c>
      <c r="C52" s="57">
        <v>261</v>
      </c>
      <c r="D52" s="58">
        <f t="shared" si="0"/>
        <v>19.03846153846154</v>
      </c>
      <c r="E52" s="57">
        <v>3012</v>
      </c>
      <c r="F52" s="57">
        <v>4026</v>
      </c>
      <c r="G52" s="9">
        <v>990</v>
      </c>
      <c r="H52" s="9">
        <v>52</v>
      </c>
    </row>
    <row r="53" spans="1:8">
      <c r="A53" t="s">
        <v>34</v>
      </c>
      <c r="B53" t="s">
        <v>545</v>
      </c>
      <c r="C53" s="11">
        <v>491</v>
      </c>
      <c r="D53" s="9">
        <f t="shared" si="0"/>
        <v>15</v>
      </c>
      <c r="E53" s="11">
        <v>3100</v>
      </c>
      <c r="F53" s="11">
        <v>3012</v>
      </c>
      <c r="G53" s="9">
        <v>780</v>
      </c>
      <c r="H53" s="9">
        <v>52</v>
      </c>
    </row>
    <row r="54" spans="1:8">
      <c r="A54" t="s">
        <v>41</v>
      </c>
      <c r="B54" t="s">
        <v>574</v>
      </c>
      <c r="C54" s="11">
        <v>1012</v>
      </c>
      <c r="D54" s="9">
        <f t="shared" si="0"/>
        <v>16</v>
      </c>
      <c r="E54" s="11">
        <v>3154</v>
      </c>
      <c r="F54" s="11">
        <v>3106</v>
      </c>
      <c r="G54" s="9">
        <v>832</v>
      </c>
      <c r="H54" s="9">
        <v>52</v>
      </c>
    </row>
    <row r="55" spans="1:8">
      <c r="A55" t="s">
        <v>356</v>
      </c>
      <c r="B55" t="s">
        <v>578</v>
      </c>
      <c r="C55" s="11">
        <v>3546</v>
      </c>
      <c r="D55" s="9">
        <f t="shared" si="0"/>
        <v>30</v>
      </c>
      <c r="E55" s="11">
        <v>3191</v>
      </c>
      <c r="F55" s="11">
        <v>2691</v>
      </c>
      <c r="G55" s="9">
        <v>1530</v>
      </c>
      <c r="H55" s="9">
        <v>51</v>
      </c>
    </row>
    <row r="56" spans="1:8">
      <c r="A56" t="s">
        <v>20</v>
      </c>
      <c r="B56" t="s">
        <v>497</v>
      </c>
      <c r="C56" s="11">
        <v>1128</v>
      </c>
      <c r="D56" s="9">
        <f t="shared" si="0"/>
        <v>30</v>
      </c>
      <c r="E56" s="11">
        <v>3235</v>
      </c>
      <c r="F56" s="11">
        <v>2681</v>
      </c>
      <c r="G56" s="9">
        <v>1560</v>
      </c>
      <c r="H56" s="9">
        <v>52</v>
      </c>
    </row>
    <row r="57" spans="1:8">
      <c r="A57" s="56" t="s">
        <v>44</v>
      </c>
      <c r="B57" s="56" t="s">
        <v>585</v>
      </c>
      <c r="C57" s="59" t="s">
        <v>152</v>
      </c>
      <c r="D57" s="58">
        <f t="shared" si="0"/>
        <v>20</v>
      </c>
      <c r="E57" s="57">
        <v>3342</v>
      </c>
      <c r="F57" s="57">
        <v>3962</v>
      </c>
      <c r="G57" s="9">
        <v>920</v>
      </c>
      <c r="H57" s="9">
        <v>46</v>
      </c>
    </row>
    <row r="58" spans="1:8">
      <c r="A58" t="s">
        <v>26</v>
      </c>
      <c r="B58" t="s">
        <v>514</v>
      </c>
      <c r="C58" s="11">
        <v>1194</v>
      </c>
      <c r="D58" s="9">
        <f t="shared" si="0"/>
        <v>41.846153846153847</v>
      </c>
      <c r="E58" s="11">
        <v>3373</v>
      </c>
      <c r="F58" s="11">
        <v>3189</v>
      </c>
      <c r="G58" s="11">
        <v>2176</v>
      </c>
      <c r="H58" s="9">
        <v>52</v>
      </c>
    </row>
    <row r="59" spans="1:8">
      <c r="A59" t="s">
        <v>31</v>
      </c>
      <c r="B59" t="s">
        <v>531</v>
      </c>
      <c r="C59" s="11">
        <v>1072</v>
      </c>
      <c r="D59" s="9">
        <f t="shared" si="0"/>
        <v>34</v>
      </c>
      <c r="E59" s="11">
        <v>3391</v>
      </c>
      <c r="F59" s="11">
        <v>3458</v>
      </c>
      <c r="G59" s="9">
        <v>1768</v>
      </c>
      <c r="H59" s="9">
        <v>52</v>
      </c>
    </row>
    <row r="60" spans="1:8">
      <c r="A60" t="s">
        <v>49</v>
      </c>
      <c r="B60" t="s">
        <v>601</v>
      </c>
      <c r="C60" s="11">
        <v>521</v>
      </c>
      <c r="D60" s="9">
        <f t="shared" si="0"/>
        <v>24</v>
      </c>
      <c r="E60" s="11">
        <v>3456</v>
      </c>
      <c r="F60" s="11">
        <v>3499</v>
      </c>
      <c r="G60" s="9">
        <v>1248</v>
      </c>
      <c r="H60" s="9">
        <v>52</v>
      </c>
    </row>
    <row r="61" spans="1:8">
      <c r="A61" t="s">
        <v>36</v>
      </c>
      <c r="B61" t="s">
        <v>555</v>
      </c>
      <c r="C61" s="11">
        <v>956</v>
      </c>
      <c r="D61" s="9">
        <f t="shared" si="0"/>
        <v>30</v>
      </c>
      <c r="E61" s="11">
        <v>3681</v>
      </c>
      <c r="F61" s="11">
        <v>4530</v>
      </c>
      <c r="G61" s="9">
        <v>1470</v>
      </c>
      <c r="H61" s="9">
        <v>49</v>
      </c>
    </row>
    <row r="62" spans="1:8">
      <c r="A62" s="56" t="s">
        <v>5</v>
      </c>
      <c r="B62" s="56" t="s">
        <v>411</v>
      </c>
      <c r="C62" s="57">
        <v>326</v>
      </c>
      <c r="D62" s="58">
        <f t="shared" si="0"/>
        <v>12</v>
      </c>
      <c r="E62" s="57">
        <v>3768</v>
      </c>
      <c r="F62" s="57">
        <v>4281</v>
      </c>
      <c r="G62" s="9">
        <v>624</v>
      </c>
      <c r="H62" s="9">
        <v>52</v>
      </c>
    </row>
    <row r="63" spans="1:8">
      <c r="A63" t="s">
        <v>383</v>
      </c>
      <c r="B63" t="s">
        <v>428</v>
      </c>
      <c r="C63" s="11">
        <v>985</v>
      </c>
      <c r="D63" s="9">
        <f t="shared" si="0"/>
        <v>25.01010101010101</v>
      </c>
      <c r="E63" s="11">
        <v>3945</v>
      </c>
      <c r="F63" s="53" t="s">
        <v>604</v>
      </c>
      <c r="G63" s="9">
        <v>1238</v>
      </c>
      <c r="H63" s="9">
        <v>49.5</v>
      </c>
    </row>
    <row r="64" spans="1:8">
      <c r="A64" t="s">
        <v>37</v>
      </c>
      <c r="B64" t="s">
        <v>605</v>
      </c>
      <c r="C64" s="11">
        <v>1776</v>
      </c>
      <c r="D64" s="9">
        <f t="shared" si="0"/>
        <v>20</v>
      </c>
      <c r="E64" s="11">
        <v>3954</v>
      </c>
      <c r="F64" s="11">
        <v>4162</v>
      </c>
      <c r="G64" s="9">
        <v>1040</v>
      </c>
      <c r="H64" s="9">
        <v>52</v>
      </c>
    </row>
    <row r="65" spans="1:8">
      <c r="A65" t="s">
        <v>44</v>
      </c>
      <c r="B65" t="s">
        <v>583</v>
      </c>
      <c r="C65" s="11">
        <v>1995</v>
      </c>
      <c r="D65" s="9">
        <f t="shared" si="0"/>
        <v>20</v>
      </c>
      <c r="E65" s="11">
        <v>4160</v>
      </c>
      <c r="F65" s="11">
        <v>3670</v>
      </c>
      <c r="G65" s="9">
        <v>1000</v>
      </c>
      <c r="H65" s="9">
        <v>50</v>
      </c>
    </row>
    <row r="66" spans="1:8">
      <c r="A66" t="s">
        <v>37</v>
      </c>
      <c r="B66" t="s">
        <v>560</v>
      </c>
      <c r="C66" s="11">
        <v>1061</v>
      </c>
      <c r="D66" s="9">
        <f t="shared" si="0"/>
        <v>32</v>
      </c>
      <c r="E66" s="11">
        <v>4201</v>
      </c>
      <c r="F66" s="11">
        <v>7904</v>
      </c>
      <c r="G66" s="9">
        <v>1664</v>
      </c>
      <c r="H66" s="9">
        <v>52</v>
      </c>
    </row>
    <row r="67" spans="1:8">
      <c r="A67" s="56" t="s">
        <v>37</v>
      </c>
      <c r="B67" s="56" t="s">
        <v>564</v>
      </c>
      <c r="C67" s="57">
        <v>892</v>
      </c>
      <c r="D67" s="58">
        <f t="shared" ref="D67:D130" si="1">(G67/H67)</f>
        <v>32</v>
      </c>
      <c r="E67" s="57">
        <v>4425</v>
      </c>
      <c r="F67" s="57">
        <v>4315</v>
      </c>
      <c r="G67" s="9">
        <v>1664</v>
      </c>
      <c r="H67" s="9">
        <v>52</v>
      </c>
    </row>
    <row r="68" spans="1:8">
      <c r="A68" t="s">
        <v>45</v>
      </c>
      <c r="B68" t="s">
        <v>590</v>
      </c>
      <c r="C68" s="11">
        <v>494</v>
      </c>
      <c r="D68" s="9">
        <f t="shared" si="1"/>
        <v>13.384615384615385</v>
      </c>
      <c r="E68" s="11">
        <v>4426</v>
      </c>
      <c r="F68" s="11">
        <v>5395</v>
      </c>
      <c r="G68" s="9">
        <v>696</v>
      </c>
      <c r="H68" s="9">
        <v>52</v>
      </c>
    </row>
    <row r="69" spans="1:8">
      <c r="A69" t="s">
        <v>18</v>
      </c>
      <c r="B69" t="s">
        <v>483</v>
      </c>
      <c r="C69" s="11">
        <v>831</v>
      </c>
      <c r="D69" s="9">
        <f t="shared" si="1"/>
        <v>48</v>
      </c>
      <c r="E69" s="11">
        <v>4623</v>
      </c>
      <c r="F69" s="11">
        <v>4374</v>
      </c>
      <c r="G69" s="9">
        <v>2496</v>
      </c>
      <c r="H69" s="9">
        <v>52</v>
      </c>
    </row>
    <row r="70" spans="1:8">
      <c r="A70" t="s">
        <v>0</v>
      </c>
      <c r="B70" t="s">
        <v>386</v>
      </c>
      <c r="C70" s="11">
        <v>602</v>
      </c>
      <c r="D70" s="9">
        <f t="shared" si="1"/>
        <v>35</v>
      </c>
      <c r="E70" s="11">
        <v>4645</v>
      </c>
      <c r="F70" s="11">
        <v>2678</v>
      </c>
      <c r="G70" s="9">
        <v>1820</v>
      </c>
      <c r="H70" s="9">
        <v>52</v>
      </c>
    </row>
    <row r="71" spans="1:8">
      <c r="A71" t="s">
        <v>345</v>
      </c>
      <c r="B71" t="s">
        <v>571</v>
      </c>
      <c r="C71" s="11">
        <v>254</v>
      </c>
      <c r="D71" s="9">
        <f t="shared" si="1"/>
        <v>32</v>
      </c>
      <c r="E71" s="11">
        <v>4886</v>
      </c>
      <c r="F71" s="11">
        <v>5192</v>
      </c>
      <c r="G71" s="9">
        <v>1664</v>
      </c>
      <c r="H71" s="9">
        <v>52</v>
      </c>
    </row>
    <row r="72" spans="1:8">
      <c r="A72" s="56" t="s">
        <v>33</v>
      </c>
      <c r="B72" s="56" t="s">
        <v>534</v>
      </c>
      <c r="C72" s="57">
        <v>918</v>
      </c>
      <c r="D72" s="58">
        <f t="shared" si="1"/>
        <v>10</v>
      </c>
      <c r="E72" s="57">
        <v>4958</v>
      </c>
      <c r="F72" s="57">
        <v>4022</v>
      </c>
      <c r="G72" s="9">
        <v>520</v>
      </c>
      <c r="H72" s="9">
        <v>52</v>
      </c>
    </row>
    <row r="73" spans="1:8">
      <c r="A73" t="s">
        <v>7</v>
      </c>
      <c r="B73" t="s">
        <v>424</v>
      </c>
      <c r="C73" s="11">
        <v>1557</v>
      </c>
      <c r="D73" s="9">
        <f t="shared" si="1"/>
        <v>37</v>
      </c>
      <c r="E73" s="11">
        <v>5071</v>
      </c>
      <c r="F73" s="11">
        <v>3128</v>
      </c>
      <c r="G73" s="9">
        <v>1924</v>
      </c>
      <c r="H73" s="9">
        <v>52</v>
      </c>
    </row>
    <row r="74" spans="1:8">
      <c r="A74" t="s">
        <v>34</v>
      </c>
      <c r="B74" t="s">
        <v>546</v>
      </c>
      <c r="C74" s="11">
        <v>1203</v>
      </c>
      <c r="D74" s="9">
        <f t="shared" si="1"/>
        <v>15</v>
      </c>
      <c r="E74" s="11">
        <v>5150</v>
      </c>
      <c r="F74" s="11">
        <v>5100</v>
      </c>
      <c r="G74" s="9">
        <v>780</v>
      </c>
      <c r="H74" s="9">
        <v>52</v>
      </c>
    </row>
    <row r="75" spans="1:8">
      <c r="A75" t="s">
        <v>7</v>
      </c>
      <c r="B75" t="s">
        <v>606</v>
      </c>
      <c r="C75" s="11">
        <v>287</v>
      </c>
      <c r="D75" s="9">
        <f t="shared" si="1"/>
        <v>35</v>
      </c>
      <c r="E75" s="11">
        <v>5247</v>
      </c>
      <c r="F75" s="11">
        <v>4826</v>
      </c>
      <c r="G75" s="9">
        <v>1820</v>
      </c>
      <c r="H75" s="9">
        <v>52</v>
      </c>
    </row>
    <row r="76" spans="1:8">
      <c r="A76" t="s">
        <v>18</v>
      </c>
      <c r="B76" t="s">
        <v>477</v>
      </c>
      <c r="C76" s="11">
        <v>175561</v>
      </c>
      <c r="D76" s="9">
        <f t="shared" si="1"/>
        <v>48</v>
      </c>
      <c r="E76" s="11">
        <v>5460</v>
      </c>
      <c r="F76" s="11">
        <v>4441</v>
      </c>
      <c r="G76" s="9">
        <v>2496</v>
      </c>
      <c r="H76" s="9">
        <v>52</v>
      </c>
    </row>
    <row r="77" spans="1:8">
      <c r="A77" s="56" t="s">
        <v>20</v>
      </c>
      <c r="B77" s="56" t="s">
        <v>498</v>
      </c>
      <c r="C77" s="57">
        <v>1826</v>
      </c>
      <c r="D77" s="58">
        <f t="shared" si="1"/>
        <v>20</v>
      </c>
      <c r="E77" s="57">
        <v>5551</v>
      </c>
      <c r="F77" s="57">
        <v>5594</v>
      </c>
      <c r="G77" s="9">
        <v>1040</v>
      </c>
      <c r="H77" s="9">
        <v>52</v>
      </c>
    </row>
    <row r="78" spans="1:8">
      <c r="A78" t="s">
        <v>5</v>
      </c>
      <c r="B78" t="s">
        <v>402</v>
      </c>
      <c r="C78" s="11">
        <v>320</v>
      </c>
      <c r="D78" s="9">
        <f t="shared" si="1"/>
        <v>20</v>
      </c>
      <c r="E78" s="11">
        <v>5650</v>
      </c>
      <c r="F78" s="11">
        <v>6245</v>
      </c>
      <c r="G78" s="9">
        <v>1040</v>
      </c>
      <c r="H78" s="9">
        <v>52</v>
      </c>
    </row>
    <row r="79" spans="1:8">
      <c r="A79" t="s">
        <v>47</v>
      </c>
      <c r="B79" t="s">
        <v>593</v>
      </c>
      <c r="C79" s="11">
        <v>33</v>
      </c>
      <c r="D79" s="9">
        <f t="shared" si="1"/>
        <v>12</v>
      </c>
      <c r="E79" s="11">
        <v>5828</v>
      </c>
      <c r="F79" s="11">
        <v>4598</v>
      </c>
      <c r="G79" s="9">
        <v>624</v>
      </c>
      <c r="H79" s="9">
        <v>52</v>
      </c>
    </row>
    <row r="80" spans="1:8">
      <c r="A80" t="s">
        <v>36</v>
      </c>
      <c r="B80" t="s">
        <v>556</v>
      </c>
      <c r="C80" s="11">
        <v>725</v>
      </c>
      <c r="D80" s="9">
        <f t="shared" si="1"/>
        <v>30</v>
      </c>
      <c r="E80" s="11">
        <v>5945</v>
      </c>
      <c r="F80" s="11">
        <v>14010</v>
      </c>
      <c r="G80" s="9">
        <v>1470</v>
      </c>
      <c r="H80" s="9">
        <v>49</v>
      </c>
    </row>
    <row r="81" spans="1:8">
      <c r="A81" t="s">
        <v>7</v>
      </c>
      <c r="B81" t="s">
        <v>607</v>
      </c>
      <c r="C81" s="11">
        <v>1914</v>
      </c>
      <c r="D81" s="9">
        <f t="shared" si="1"/>
        <v>35</v>
      </c>
      <c r="E81" s="11">
        <v>6094</v>
      </c>
      <c r="F81" s="11">
        <v>7664</v>
      </c>
      <c r="G81" s="9">
        <v>1820</v>
      </c>
      <c r="H81" s="9">
        <v>52</v>
      </c>
    </row>
    <row r="82" spans="1:8">
      <c r="A82" s="56" t="s">
        <v>30</v>
      </c>
      <c r="B82" s="56" t="s">
        <v>520</v>
      </c>
      <c r="C82" s="57">
        <v>728</v>
      </c>
      <c r="D82" s="58">
        <f t="shared" si="1"/>
        <v>20</v>
      </c>
      <c r="E82" s="57">
        <v>6512</v>
      </c>
      <c r="F82" s="57">
        <v>7098</v>
      </c>
      <c r="G82" s="9">
        <v>1040</v>
      </c>
      <c r="H82" s="9">
        <v>52</v>
      </c>
    </row>
    <row r="83" spans="1:8">
      <c r="A83" t="s">
        <v>337</v>
      </c>
      <c r="B83" t="s">
        <v>565</v>
      </c>
      <c r="C83" s="11">
        <v>2133</v>
      </c>
      <c r="D83" s="9">
        <f t="shared" si="1"/>
        <v>45.96153846153846</v>
      </c>
      <c r="E83" s="11">
        <v>37975</v>
      </c>
      <c r="F83" s="11">
        <v>37852</v>
      </c>
      <c r="G83" s="9">
        <v>2390</v>
      </c>
      <c r="H83" s="9">
        <v>52</v>
      </c>
    </row>
    <row r="84" spans="1:8">
      <c r="A84" t="s">
        <v>44</v>
      </c>
      <c r="B84" t="s">
        <v>582</v>
      </c>
      <c r="C84" s="11">
        <v>1487</v>
      </c>
      <c r="D84" s="9">
        <f t="shared" si="1"/>
        <v>30</v>
      </c>
      <c r="E84" s="11">
        <v>6536</v>
      </c>
      <c r="F84" s="11">
        <v>7845</v>
      </c>
      <c r="G84" s="9">
        <v>1500</v>
      </c>
      <c r="H84" s="9">
        <v>50</v>
      </c>
    </row>
    <row r="85" spans="1:8">
      <c r="A85" t="s">
        <v>10</v>
      </c>
      <c r="B85" t="s">
        <v>440</v>
      </c>
      <c r="C85" s="11">
        <v>706</v>
      </c>
      <c r="D85" s="9">
        <f t="shared" si="1"/>
        <v>23.076923076923077</v>
      </c>
      <c r="E85" s="11">
        <v>6566</v>
      </c>
      <c r="F85" s="11">
        <v>7277</v>
      </c>
      <c r="G85" s="9">
        <v>1200</v>
      </c>
      <c r="H85" s="9">
        <v>52</v>
      </c>
    </row>
    <row r="86" spans="1:8">
      <c r="A86" t="s">
        <v>0</v>
      </c>
      <c r="B86" t="s">
        <v>385</v>
      </c>
      <c r="C86" s="11">
        <v>570</v>
      </c>
      <c r="D86" s="9">
        <f t="shared" si="1"/>
        <v>40</v>
      </c>
      <c r="E86" s="11">
        <v>6728</v>
      </c>
      <c r="F86" s="11">
        <v>5451</v>
      </c>
      <c r="G86" s="9">
        <v>2080</v>
      </c>
      <c r="H86" s="9">
        <v>52</v>
      </c>
    </row>
    <row r="87" spans="1:8">
      <c r="A87" s="56" t="s">
        <v>33</v>
      </c>
      <c r="B87" s="56" t="s">
        <v>541</v>
      </c>
      <c r="C87" s="57">
        <v>317</v>
      </c>
      <c r="D87" s="58">
        <f t="shared" si="1"/>
        <v>15</v>
      </c>
      <c r="E87" s="57">
        <v>6929</v>
      </c>
      <c r="F87" s="57">
        <v>7449</v>
      </c>
      <c r="G87" s="9">
        <v>780</v>
      </c>
      <c r="H87" s="9">
        <v>52</v>
      </c>
    </row>
    <row r="88" spans="1:8">
      <c r="A88" t="s">
        <v>44</v>
      </c>
      <c r="B88" t="s">
        <v>586</v>
      </c>
      <c r="C88" s="11">
        <v>2212</v>
      </c>
      <c r="D88" s="9">
        <f t="shared" si="1"/>
        <v>30</v>
      </c>
      <c r="E88" s="11">
        <v>7690</v>
      </c>
      <c r="F88" s="11">
        <v>6726</v>
      </c>
      <c r="G88" s="9">
        <v>1500</v>
      </c>
      <c r="H88" s="9">
        <v>50</v>
      </c>
    </row>
    <row r="89" spans="1:8">
      <c r="A89" t="s">
        <v>9</v>
      </c>
      <c r="B89" t="s">
        <v>432</v>
      </c>
      <c r="C89" s="11">
        <v>1313</v>
      </c>
      <c r="D89" s="9">
        <f t="shared" si="1"/>
        <v>29</v>
      </c>
      <c r="E89" s="11">
        <v>8058</v>
      </c>
      <c r="F89" s="11">
        <v>7047</v>
      </c>
      <c r="G89" s="9">
        <v>1508</v>
      </c>
      <c r="H89" s="9">
        <v>52</v>
      </c>
    </row>
    <row r="90" spans="1:8">
      <c r="A90" t="s">
        <v>10</v>
      </c>
      <c r="B90" t="s">
        <v>439</v>
      </c>
      <c r="C90" s="11">
        <v>527</v>
      </c>
      <c r="D90" s="9">
        <f t="shared" si="1"/>
        <v>19.03846153846154</v>
      </c>
      <c r="E90" s="11">
        <v>8145</v>
      </c>
      <c r="F90" s="11">
        <v>8684</v>
      </c>
      <c r="G90" s="9">
        <v>990</v>
      </c>
      <c r="H90" s="9">
        <v>52</v>
      </c>
    </row>
    <row r="91" spans="1:8">
      <c r="A91" t="s">
        <v>383</v>
      </c>
      <c r="B91" t="s">
        <v>427</v>
      </c>
      <c r="C91" s="11">
        <v>315</v>
      </c>
      <c r="D91" s="9">
        <f t="shared" si="1"/>
        <v>45.01010101010101</v>
      </c>
      <c r="E91" s="11">
        <v>8300</v>
      </c>
      <c r="F91" s="53" t="s">
        <v>604</v>
      </c>
      <c r="G91" s="9">
        <v>2228</v>
      </c>
      <c r="H91" s="9">
        <v>49.5</v>
      </c>
    </row>
    <row r="92" spans="1:8">
      <c r="A92" s="56" t="s">
        <v>14</v>
      </c>
      <c r="B92" s="56" t="s">
        <v>462</v>
      </c>
      <c r="C92" s="57">
        <v>1332</v>
      </c>
      <c r="D92" s="58">
        <f t="shared" si="1"/>
        <v>42.638297872340424</v>
      </c>
      <c r="E92" s="57">
        <v>8300</v>
      </c>
      <c r="F92" s="57">
        <v>7141</v>
      </c>
      <c r="G92" s="9">
        <v>2004</v>
      </c>
      <c r="H92" s="9">
        <v>47</v>
      </c>
    </row>
    <row r="93" spans="1:8">
      <c r="A93" t="s">
        <v>47</v>
      </c>
      <c r="B93" t="s">
        <v>596</v>
      </c>
      <c r="C93" s="11">
        <v>4417</v>
      </c>
      <c r="D93" s="9">
        <f t="shared" si="1"/>
        <v>44</v>
      </c>
      <c r="E93" s="11">
        <v>8302</v>
      </c>
      <c r="F93" s="11">
        <v>9194</v>
      </c>
      <c r="G93" s="9">
        <v>2288</v>
      </c>
      <c r="H93" s="9">
        <v>52</v>
      </c>
    </row>
    <row r="94" spans="1:8">
      <c r="A94" t="s">
        <v>18</v>
      </c>
      <c r="B94" t="s">
        <v>475</v>
      </c>
      <c r="C94" s="11">
        <v>175561</v>
      </c>
      <c r="D94" s="9">
        <f t="shared" si="1"/>
        <v>38.42307692307692</v>
      </c>
      <c r="E94" s="11">
        <v>8350</v>
      </c>
      <c r="F94" s="11">
        <v>10072</v>
      </c>
      <c r="G94" s="9">
        <v>1998</v>
      </c>
      <c r="H94" s="9">
        <v>52</v>
      </c>
    </row>
    <row r="95" spans="1:8">
      <c r="A95" t="s">
        <v>16</v>
      </c>
      <c r="B95" t="s">
        <v>470</v>
      </c>
      <c r="C95" s="11">
        <v>1342</v>
      </c>
      <c r="D95" s="9">
        <f t="shared" si="1"/>
        <v>15</v>
      </c>
      <c r="E95" s="11">
        <v>8366</v>
      </c>
      <c r="F95" s="11">
        <v>7803</v>
      </c>
      <c r="G95" s="9">
        <v>780</v>
      </c>
      <c r="H95" s="9">
        <v>52</v>
      </c>
    </row>
    <row r="96" spans="1:8">
      <c r="A96" t="s">
        <v>30</v>
      </c>
      <c r="B96" t="s">
        <v>524</v>
      </c>
      <c r="C96" s="11">
        <v>1695</v>
      </c>
      <c r="D96" s="9">
        <f t="shared" si="1"/>
        <v>37</v>
      </c>
      <c r="E96" s="11">
        <v>8376</v>
      </c>
      <c r="F96" s="11">
        <v>8323</v>
      </c>
      <c r="G96" s="9">
        <v>1924</v>
      </c>
      <c r="H96" s="9">
        <v>52</v>
      </c>
    </row>
    <row r="97" spans="1:8">
      <c r="A97" s="56" t="s">
        <v>12</v>
      </c>
      <c r="B97" s="56" t="s">
        <v>454</v>
      </c>
      <c r="C97" s="57">
        <v>881</v>
      </c>
      <c r="D97" s="58">
        <f t="shared" si="1"/>
        <v>22</v>
      </c>
      <c r="E97" s="57">
        <v>8500</v>
      </c>
      <c r="F97" s="57">
        <v>8024</v>
      </c>
      <c r="G97" s="9">
        <v>1144</v>
      </c>
      <c r="H97" s="9">
        <v>52</v>
      </c>
    </row>
    <row r="98" spans="1:8">
      <c r="A98" t="s">
        <v>9</v>
      </c>
      <c r="B98" t="s">
        <v>431</v>
      </c>
      <c r="C98" s="11">
        <v>1769</v>
      </c>
      <c r="D98" s="9">
        <f t="shared" si="1"/>
        <v>30</v>
      </c>
      <c r="E98" s="11">
        <v>8583</v>
      </c>
      <c r="F98" s="11">
        <v>8859</v>
      </c>
      <c r="G98" s="9">
        <v>1560</v>
      </c>
      <c r="H98" s="9">
        <v>52</v>
      </c>
    </row>
    <row r="99" spans="1:8">
      <c r="A99" t="s">
        <v>6</v>
      </c>
      <c r="B99" t="s">
        <v>421</v>
      </c>
      <c r="C99" s="11">
        <v>1039</v>
      </c>
      <c r="D99" s="9">
        <f t="shared" si="1"/>
        <v>20</v>
      </c>
      <c r="E99" s="11">
        <v>8871</v>
      </c>
      <c r="F99" s="11">
        <v>10129</v>
      </c>
      <c r="G99" s="9">
        <v>1040</v>
      </c>
      <c r="H99" s="9">
        <v>52</v>
      </c>
    </row>
    <row r="100" spans="1:8">
      <c r="A100" t="s">
        <v>20</v>
      </c>
      <c r="B100" t="s">
        <v>499</v>
      </c>
      <c r="C100" s="11">
        <v>3339</v>
      </c>
      <c r="D100" s="9">
        <f t="shared" si="1"/>
        <v>39.5</v>
      </c>
      <c r="E100" s="11">
        <v>9020</v>
      </c>
      <c r="F100" s="11">
        <v>9926</v>
      </c>
      <c r="G100" s="9">
        <v>2054</v>
      </c>
      <c r="H100" s="9">
        <v>52</v>
      </c>
    </row>
    <row r="101" spans="1:8">
      <c r="A101" t="s">
        <v>36</v>
      </c>
      <c r="B101" t="s">
        <v>551</v>
      </c>
      <c r="C101" s="11">
        <v>2420</v>
      </c>
      <c r="D101" s="9">
        <f t="shared" si="1"/>
        <v>30</v>
      </c>
      <c r="E101" s="11">
        <v>9050</v>
      </c>
      <c r="F101" s="11">
        <v>10013</v>
      </c>
      <c r="G101" s="9">
        <v>1470</v>
      </c>
      <c r="H101" s="9">
        <v>49</v>
      </c>
    </row>
    <row r="102" spans="1:8">
      <c r="A102" s="56" t="s">
        <v>33</v>
      </c>
      <c r="B102" s="56" t="s">
        <v>543</v>
      </c>
      <c r="C102" s="57">
        <v>768</v>
      </c>
      <c r="D102" s="58">
        <f t="shared" si="1"/>
        <v>24</v>
      </c>
      <c r="E102" s="57">
        <v>9093</v>
      </c>
      <c r="F102" s="57">
        <v>10652</v>
      </c>
      <c r="G102" s="9">
        <v>1248</v>
      </c>
      <c r="H102" s="9">
        <v>52</v>
      </c>
    </row>
    <row r="103" spans="1:8">
      <c r="A103" t="s">
        <v>49</v>
      </c>
      <c r="B103" t="s">
        <v>600</v>
      </c>
      <c r="C103" s="11">
        <v>894</v>
      </c>
      <c r="D103" s="9">
        <f t="shared" si="1"/>
        <v>29</v>
      </c>
      <c r="E103" s="11">
        <v>9796</v>
      </c>
      <c r="F103" s="11">
        <v>9309</v>
      </c>
      <c r="G103" s="9">
        <v>1508</v>
      </c>
      <c r="H103" s="9">
        <v>52</v>
      </c>
    </row>
    <row r="104" spans="1:8">
      <c r="A104" t="s">
        <v>5</v>
      </c>
      <c r="B104" t="s">
        <v>414</v>
      </c>
      <c r="C104" s="11">
        <v>1349</v>
      </c>
      <c r="D104" s="9">
        <f t="shared" si="1"/>
        <v>37.5</v>
      </c>
      <c r="E104" s="11">
        <v>9987</v>
      </c>
      <c r="F104" s="11">
        <v>13562</v>
      </c>
      <c r="G104" s="9">
        <v>1950</v>
      </c>
      <c r="H104" s="9">
        <v>52</v>
      </c>
    </row>
    <row r="105" spans="1:8">
      <c r="A105" t="s">
        <v>18</v>
      </c>
      <c r="B105" t="s">
        <v>479</v>
      </c>
      <c r="C105" s="11">
        <v>175561</v>
      </c>
      <c r="D105" s="9">
        <f t="shared" si="1"/>
        <v>53</v>
      </c>
      <c r="E105" s="11">
        <v>10005</v>
      </c>
      <c r="F105" s="11">
        <v>9598</v>
      </c>
      <c r="G105" s="9">
        <v>2756</v>
      </c>
      <c r="H105" s="9">
        <v>52</v>
      </c>
    </row>
    <row r="106" spans="1:8">
      <c r="A106" t="s">
        <v>18</v>
      </c>
      <c r="B106" t="s">
        <v>476</v>
      </c>
      <c r="C106" s="11">
        <v>1075</v>
      </c>
      <c r="D106" s="9">
        <f t="shared" si="1"/>
        <v>49</v>
      </c>
      <c r="E106" s="11">
        <v>10211</v>
      </c>
      <c r="F106" s="11">
        <v>11044</v>
      </c>
      <c r="G106" s="9">
        <v>2548</v>
      </c>
      <c r="H106" s="9">
        <v>52</v>
      </c>
    </row>
    <row r="107" spans="1:8">
      <c r="A107" s="56" t="s">
        <v>33</v>
      </c>
      <c r="B107" s="56" t="s">
        <v>608</v>
      </c>
      <c r="C107" s="57">
        <v>339</v>
      </c>
      <c r="D107" s="58">
        <f t="shared" si="1"/>
        <v>26</v>
      </c>
      <c r="E107" s="57">
        <v>10272</v>
      </c>
      <c r="F107" s="57">
        <v>14800</v>
      </c>
      <c r="G107" s="9">
        <v>1352</v>
      </c>
      <c r="H107" s="9">
        <v>52</v>
      </c>
    </row>
    <row r="108" spans="1:8">
      <c r="A108" t="s">
        <v>345</v>
      </c>
      <c r="B108" t="s">
        <v>570</v>
      </c>
      <c r="C108" s="11">
        <v>874</v>
      </c>
      <c r="D108" s="9">
        <f t="shared" si="1"/>
        <v>33</v>
      </c>
      <c r="E108" s="11">
        <v>10281</v>
      </c>
      <c r="F108" s="11">
        <v>10163</v>
      </c>
      <c r="G108" s="9">
        <v>1716</v>
      </c>
      <c r="H108" s="9">
        <v>52</v>
      </c>
    </row>
    <row r="109" spans="1:8">
      <c r="A109" t="s">
        <v>41</v>
      </c>
      <c r="B109" t="s">
        <v>573</v>
      </c>
      <c r="C109" s="11">
        <v>2990</v>
      </c>
      <c r="D109" s="9">
        <f t="shared" si="1"/>
        <v>10</v>
      </c>
      <c r="E109" s="11">
        <v>10378</v>
      </c>
      <c r="F109" s="11">
        <v>5539</v>
      </c>
      <c r="G109" s="9">
        <v>520</v>
      </c>
      <c r="H109" s="9">
        <v>52</v>
      </c>
    </row>
    <row r="110" spans="1:8">
      <c r="A110" t="s">
        <v>24</v>
      </c>
      <c r="B110" t="s">
        <v>508</v>
      </c>
      <c r="C110" s="11">
        <v>439</v>
      </c>
      <c r="D110" s="9">
        <f t="shared" si="1"/>
        <v>31.2</v>
      </c>
      <c r="E110" s="11">
        <v>10713</v>
      </c>
      <c r="F110" s="11">
        <v>7405</v>
      </c>
      <c r="G110" s="9">
        <v>1560</v>
      </c>
      <c r="H110" s="9">
        <v>50</v>
      </c>
    </row>
    <row r="111" spans="1:8">
      <c r="A111" t="s">
        <v>5</v>
      </c>
      <c r="B111" t="s">
        <v>403</v>
      </c>
      <c r="C111" s="11">
        <v>1354</v>
      </c>
      <c r="D111" s="9">
        <f t="shared" si="1"/>
        <v>28</v>
      </c>
      <c r="E111" s="11">
        <v>10982</v>
      </c>
      <c r="F111" s="11">
        <v>11900</v>
      </c>
      <c r="G111" s="9">
        <v>1456</v>
      </c>
      <c r="H111" s="9">
        <v>52</v>
      </c>
    </row>
    <row r="112" spans="1:8">
      <c r="A112" s="56" t="s">
        <v>27</v>
      </c>
      <c r="B112" s="56" t="s">
        <v>609</v>
      </c>
      <c r="C112" s="57">
        <v>1735</v>
      </c>
      <c r="D112" s="58">
        <f t="shared" si="1"/>
        <v>44</v>
      </c>
      <c r="E112" s="57">
        <v>11012</v>
      </c>
      <c r="F112" s="57">
        <v>9194</v>
      </c>
      <c r="G112" s="9">
        <v>2288</v>
      </c>
      <c r="H112" s="9">
        <v>52</v>
      </c>
    </row>
    <row r="113" spans="1:8">
      <c r="A113" t="s">
        <v>12</v>
      </c>
      <c r="B113" t="s">
        <v>455</v>
      </c>
      <c r="C113" s="11">
        <v>1275</v>
      </c>
      <c r="D113" s="9">
        <f t="shared" si="1"/>
        <v>34</v>
      </c>
      <c r="E113" s="11">
        <v>11066</v>
      </c>
      <c r="F113" s="11">
        <v>12827</v>
      </c>
      <c r="G113" s="9">
        <v>1768</v>
      </c>
      <c r="H113" s="9">
        <v>52</v>
      </c>
    </row>
    <row r="114" spans="1:8">
      <c r="A114" t="s">
        <v>10</v>
      </c>
      <c r="B114" t="s">
        <v>438</v>
      </c>
      <c r="C114" s="11">
        <v>2325</v>
      </c>
      <c r="D114" s="9">
        <f t="shared" si="1"/>
        <v>39.980769230769234</v>
      </c>
      <c r="E114" s="11">
        <v>11465</v>
      </c>
      <c r="F114" s="11">
        <v>13322</v>
      </c>
      <c r="G114" s="9">
        <v>2079</v>
      </c>
      <c r="H114" s="9">
        <v>52</v>
      </c>
    </row>
    <row r="115" spans="1:8">
      <c r="A115" t="s">
        <v>33</v>
      </c>
      <c r="B115" t="s">
        <v>535</v>
      </c>
      <c r="C115" s="11">
        <v>937</v>
      </c>
      <c r="D115" s="9">
        <f t="shared" si="1"/>
        <v>30</v>
      </c>
      <c r="E115" s="11">
        <v>11914</v>
      </c>
      <c r="F115" s="11">
        <v>26539</v>
      </c>
      <c r="G115" s="9">
        <v>1560</v>
      </c>
      <c r="H115" s="9">
        <v>52</v>
      </c>
    </row>
    <row r="116" spans="1:8">
      <c r="A116" t="s">
        <v>12</v>
      </c>
      <c r="B116" t="s">
        <v>452</v>
      </c>
      <c r="C116" s="11">
        <v>1666</v>
      </c>
      <c r="D116" s="9">
        <f t="shared" si="1"/>
        <v>28</v>
      </c>
      <c r="E116" s="11">
        <v>11937</v>
      </c>
      <c r="F116" s="11">
        <v>10663</v>
      </c>
      <c r="G116" s="9">
        <v>1456</v>
      </c>
      <c r="H116" s="9">
        <v>52</v>
      </c>
    </row>
    <row r="117" spans="1:8">
      <c r="A117" s="56" t="s">
        <v>18</v>
      </c>
      <c r="B117" s="56" t="s">
        <v>487</v>
      </c>
      <c r="C117" s="57">
        <v>175561</v>
      </c>
      <c r="D117" s="58">
        <f t="shared" si="1"/>
        <v>59.78846153846154</v>
      </c>
      <c r="E117" s="57">
        <v>11952</v>
      </c>
      <c r="F117" s="57">
        <v>11486</v>
      </c>
      <c r="G117" s="9">
        <v>3109</v>
      </c>
      <c r="H117" s="9">
        <v>52</v>
      </c>
    </row>
    <row r="118" spans="1:8">
      <c r="A118" t="s">
        <v>37</v>
      </c>
      <c r="B118" t="s">
        <v>561</v>
      </c>
      <c r="C118" s="11">
        <v>4398</v>
      </c>
      <c r="D118" s="9">
        <f t="shared" si="1"/>
        <v>32</v>
      </c>
      <c r="E118" s="11">
        <v>12029</v>
      </c>
      <c r="F118" s="11">
        <v>9569</v>
      </c>
      <c r="G118" s="9">
        <v>1664</v>
      </c>
      <c r="H118" s="9">
        <v>52</v>
      </c>
    </row>
    <row r="119" spans="1:8">
      <c r="A119" t="s">
        <v>1</v>
      </c>
      <c r="B119" t="s">
        <v>387</v>
      </c>
      <c r="C119" s="11">
        <v>3360</v>
      </c>
      <c r="D119" s="9">
        <f t="shared" si="1"/>
        <v>52</v>
      </c>
      <c r="E119" s="11">
        <v>12426</v>
      </c>
      <c r="F119" s="11">
        <v>12947</v>
      </c>
      <c r="G119" s="11">
        <v>2184</v>
      </c>
      <c r="H119" s="9">
        <v>42</v>
      </c>
    </row>
    <row r="120" spans="1:8">
      <c r="A120" t="s">
        <v>20</v>
      </c>
      <c r="B120" t="s">
        <v>496</v>
      </c>
      <c r="C120" s="11">
        <v>1975</v>
      </c>
      <c r="D120" s="9">
        <f t="shared" si="1"/>
        <v>43.5</v>
      </c>
      <c r="E120" s="11">
        <v>13647</v>
      </c>
      <c r="F120" s="11">
        <v>13188</v>
      </c>
      <c r="G120" s="9">
        <v>2262</v>
      </c>
      <c r="H120" s="9">
        <v>52</v>
      </c>
    </row>
    <row r="121" spans="1:8">
      <c r="A121" t="s">
        <v>18</v>
      </c>
      <c r="B121" t="s">
        <v>486</v>
      </c>
      <c r="C121" s="11">
        <v>1949</v>
      </c>
      <c r="D121" s="9">
        <f t="shared" si="1"/>
        <v>45</v>
      </c>
      <c r="E121" s="11">
        <v>13683</v>
      </c>
      <c r="F121" s="11">
        <v>14413</v>
      </c>
      <c r="G121" s="9">
        <v>2340</v>
      </c>
      <c r="H121" s="9">
        <v>52</v>
      </c>
    </row>
    <row r="122" spans="1:8">
      <c r="A122" s="56" t="s">
        <v>41</v>
      </c>
      <c r="B122" s="56" t="s">
        <v>572</v>
      </c>
      <c r="C122" s="57">
        <v>1914</v>
      </c>
      <c r="D122" s="58">
        <f t="shared" si="1"/>
        <v>18</v>
      </c>
      <c r="E122" s="57">
        <v>13893</v>
      </c>
      <c r="F122" s="57">
        <v>14894</v>
      </c>
      <c r="G122" s="9">
        <v>936</v>
      </c>
      <c r="H122" s="9">
        <v>52</v>
      </c>
    </row>
    <row r="123" spans="1:8">
      <c r="A123" t="s">
        <v>33</v>
      </c>
      <c r="B123" t="s">
        <v>533</v>
      </c>
      <c r="C123" s="11">
        <v>2022</v>
      </c>
      <c r="D123" s="9">
        <f t="shared" si="1"/>
        <v>30</v>
      </c>
      <c r="E123" s="11">
        <v>13897</v>
      </c>
      <c r="F123" s="11">
        <v>14524</v>
      </c>
      <c r="G123" s="9">
        <v>1560</v>
      </c>
      <c r="H123" s="9">
        <v>52</v>
      </c>
    </row>
    <row r="124" spans="1:8">
      <c r="A124" t="s">
        <v>383</v>
      </c>
      <c r="B124" t="s">
        <v>426</v>
      </c>
      <c r="C124" s="11">
        <v>2594</v>
      </c>
      <c r="D124" s="9">
        <f t="shared" si="1"/>
        <v>45.01010101010101</v>
      </c>
      <c r="E124" s="11">
        <v>13905</v>
      </c>
      <c r="F124" s="53" t="s">
        <v>604</v>
      </c>
      <c r="G124" s="9">
        <v>2228</v>
      </c>
      <c r="H124" s="9">
        <v>49.5</v>
      </c>
    </row>
    <row r="125" spans="1:8">
      <c r="A125" t="s">
        <v>356</v>
      </c>
      <c r="B125" t="s">
        <v>577</v>
      </c>
      <c r="C125" s="11">
        <v>2179</v>
      </c>
      <c r="D125" s="9">
        <f t="shared" si="1"/>
        <v>31.372549019607842</v>
      </c>
      <c r="E125" s="11">
        <v>14559</v>
      </c>
      <c r="F125" s="11">
        <v>10364</v>
      </c>
      <c r="G125" s="9">
        <v>1600</v>
      </c>
      <c r="H125" s="9">
        <v>51</v>
      </c>
    </row>
    <row r="126" spans="1:8">
      <c r="A126" t="s">
        <v>17</v>
      </c>
      <c r="B126" t="s">
        <v>473</v>
      </c>
      <c r="C126" s="11">
        <v>2220</v>
      </c>
      <c r="D126" s="9">
        <f t="shared" si="1"/>
        <v>35.480769230769234</v>
      </c>
      <c r="E126" s="11">
        <v>15073</v>
      </c>
      <c r="F126" s="11">
        <v>21108</v>
      </c>
      <c r="G126" s="9">
        <v>1845</v>
      </c>
      <c r="H126" s="9">
        <v>52</v>
      </c>
    </row>
    <row r="127" spans="1:8">
      <c r="A127" s="56" t="s">
        <v>30</v>
      </c>
      <c r="B127" s="56" t="s">
        <v>521</v>
      </c>
      <c r="C127" s="57">
        <v>2619</v>
      </c>
      <c r="D127" s="58">
        <f t="shared" si="1"/>
        <v>45</v>
      </c>
      <c r="E127" s="57">
        <v>15304</v>
      </c>
      <c r="F127" s="57">
        <v>16424</v>
      </c>
      <c r="G127" s="9">
        <v>2340</v>
      </c>
      <c r="H127" s="9">
        <v>52</v>
      </c>
    </row>
    <row r="128" spans="1:8">
      <c r="A128" t="s">
        <v>34</v>
      </c>
      <c r="B128" t="s">
        <v>544</v>
      </c>
      <c r="C128" s="11">
        <v>2719</v>
      </c>
      <c r="D128" s="9">
        <f t="shared" si="1"/>
        <v>40</v>
      </c>
      <c r="E128" s="11">
        <v>15500</v>
      </c>
      <c r="F128" s="11">
        <v>15000</v>
      </c>
      <c r="G128" s="9">
        <v>2080</v>
      </c>
      <c r="H128" s="9">
        <v>52</v>
      </c>
    </row>
    <row r="129" spans="1:8">
      <c r="A129" t="s">
        <v>5</v>
      </c>
      <c r="B129" t="s">
        <v>415</v>
      </c>
      <c r="C129" s="11">
        <v>1458</v>
      </c>
      <c r="D129" s="9">
        <f t="shared" si="1"/>
        <v>40.692307692307693</v>
      </c>
      <c r="E129" s="11">
        <v>16245</v>
      </c>
      <c r="F129" s="11">
        <v>17118</v>
      </c>
      <c r="G129" s="9">
        <v>2116</v>
      </c>
      <c r="H129" s="9">
        <v>52</v>
      </c>
    </row>
    <row r="130" spans="1:8">
      <c r="A130" t="s">
        <v>33</v>
      </c>
      <c r="B130" t="s">
        <v>532</v>
      </c>
      <c r="C130" s="11">
        <v>3319</v>
      </c>
      <c r="D130" s="9">
        <f t="shared" si="1"/>
        <v>40</v>
      </c>
      <c r="E130" s="11">
        <v>16280</v>
      </c>
      <c r="F130" s="11">
        <v>14156</v>
      </c>
      <c r="G130" s="9">
        <v>2080</v>
      </c>
      <c r="H130" s="9">
        <v>52</v>
      </c>
    </row>
    <row r="131" spans="1:8">
      <c r="A131" t="s">
        <v>28</v>
      </c>
      <c r="B131" t="s">
        <v>516</v>
      </c>
      <c r="C131" s="11">
        <v>7638</v>
      </c>
      <c r="D131" s="9">
        <f t="shared" ref="D131:D194" si="2">(G131/H131)</f>
        <v>49</v>
      </c>
      <c r="E131" s="11">
        <v>16491</v>
      </c>
      <c r="F131" s="11">
        <v>9112</v>
      </c>
      <c r="G131" s="9">
        <v>2548</v>
      </c>
      <c r="H131" s="9">
        <v>52</v>
      </c>
    </row>
    <row r="132" spans="1:8">
      <c r="A132" s="56" t="s">
        <v>39</v>
      </c>
      <c r="B132" s="56" t="s">
        <v>568</v>
      </c>
      <c r="C132" s="57">
        <v>246</v>
      </c>
      <c r="D132" s="58">
        <f t="shared" si="2"/>
        <v>37.5</v>
      </c>
      <c r="E132" s="57">
        <v>16613</v>
      </c>
      <c r="F132" s="57">
        <v>16994</v>
      </c>
      <c r="G132" s="9">
        <v>1950</v>
      </c>
      <c r="H132" s="9">
        <v>52</v>
      </c>
    </row>
    <row r="133" spans="1:8">
      <c r="A133" t="s">
        <v>16</v>
      </c>
      <c r="B133" t="s">
        <v>468</v>
      </c>
      <c r="C133" s="11">
        <v>44940</v>
      </c>
      <c r="D133" s="9">
        <f t="shared" si="2"/>
        <v>48</v>
      </c>
      <c r="E133" s="11">
        <v>16716</v>
      </c>
      <c r="F133" s="11">
        <v>19236</v>
      </c>
      <c r="G133" s="11">
        <v>2496</v>
      </c>
      <c r="H133" s="9">
        <v>52</v>
      </c>
    </row>
    <row r="134" spans="1:8">
      <c r="A134" t="s">
        <v>10</v>
      </c>
      <c r="B134" t="s">
        <v>437</v>
      </c>
      <c r="C134" s="11">
        <v>1757</v>
      </c>
      <c r="D134" s="9">
        <f t="shared" si="2"/>
        <v>39.980769230769234</v>
      </c>
      <c r="E134" s="11">
        <v>16843</v>
      </c>
      <c r="F134" s="11">
        <v>17644</v>
      </c>
      <c r="G134" s="9">
        <v>2079</v>
      </c>
      <c r="H134" s="9">
        <v>52</v>
      </c>
    </row>
    <row r="135" spans="1:8">
      <c r="A135" t="s">
        <v>23</v>
      </c>
      <c r="B135" t="s">
        <v>507</v>
      </c>
      <c r="C135" s="11">
        <v>82910</v>
      </c>
      <c r="D135" s="9">
        <f t="shared" si="2"/>
        <v>17.48076923076923</v>
      </c>
      <c r="E135" s="11">
        <v>16935</v>
      </c>
      <c r="F135" s="11">
        <v>17698</v>
      </c>
      <c r="G135" s="9">
        <v>909</v>
      </c>
      <c r="H135" s="9">
        <v>52</v>
      </c>
    </row>
    <row r="136" spans="1:8">
      <c r="A136" t="s">
        <v>5</v>
      </c>
      <c r="B136" t="s">
        <v>404</v>
      </c>
      <c r="C136" s="11">
        <v>3476</v>
      </c>
      <c r="D136" s="9">
        <f t="shared" si="2"/>
        <v>37.5</v>
      </c>
      <c r="E136" s="11">
        <v>16965</v>
      </c>
      <c r="F136" s="11">
        <v>18743</v>
      </c>
      <c r="G136" s="9">
        <v>1950</v>
      </c>
      <c r="H136" s="9">
        <v>52</v>
      </c>
    </row>
    <row r="137" spans="1:8">
      <c r="A137" s="56" t="s">
        <v>5</v>
      </c>
      <c r="B137" s="56" t="s">
        <v>408</v>
      </c>
      <c r="C137" s="57">
        <v>22032</v>
      </c>
      <c r="D137" s="58">
        <f t="shared" si="2"/>
        <v>40.5</v>
      </c>
      <c r="E137" s="57">
        <v>17387</v>
      </c>
      <c r="F137" s="57">
        <v>19328</v>
      </c>
      <c r="G137" s="9">
        <v>2106</v>
      </c>
      <c r="H137" s="9">
        <v>52</v>
      </c>
    </row>
    <row r="138" spans="1:8">
      <c r="A138" t="s">
        <v>7</v>
      </c>
      <c r="B138" t="s">
        <v>425</v>
      </c>
      <c r="C138" s="11">
        <v>3981</v>
      </c>
      <c r="D138" s="9">
        <f t="shared" si="2"/>
        <v>48</v>
      </c>
      <c r="E138" s="11">
        <v>17468</v>
      </c>
      <c r="F138" s="11">
        <v>15408</v>
      </c>
      <c r="G138" s="9">
        <v>2496</v>
      </c>
      <c r="H138" s="9">
        <v>52</v>
      </c>
    </row>
    <row r="139" spans="1:8">
      <c r="A139" t="s">
        <v>173</v>
      </c>
      <c r="B139" t="s">
        <v>398</v>
      </c>
      <c r="C139" s="11">
        <v>720</v>
      </c>
      <c r="D139" s="9">
        <f t="shared" si="2"/>
        <v>40</v>
      </c>
      <c r="E139" s="11">
        <v>18159</v>
      </c>
      <c r="F139" s="11">
        <v>14320</v>
      </c>
      <c r="G139" s="9">
        <v>2080</v>
      </c>
      <c r="H139" s="9">
        <v>52</v>
      </c>
    </row>
    <row r="140" spans="1:8">
      <c r="A140" t="s">
        <v>271</v>
      </c>
      <c r="B140" t="s">
        <v>505</v>
      </c>
      <c r="C140" s="11">
        <v>4463</v>
      </c>
      <c r="D140" s="9">
        <f t="shared" si="2"/>
        <v>36</v>
      </c>
      <c r="E140" s="11">
        <v>18278</v>
      </c>
      <c r="F140" s="11">
        <v>18660</v>
      </c>
      <c r="G140" s="9">
        <v>1872</v>
      </c>
      <c r="H140" s="9">
        <v>52</v>
      </c>
    </row>
    <row r="141" spans="1:8">
      <c r="A141" t="s">
        <v>26</v>
      </c>
      <c r="B141" t="s">
        <v>513</v>
      </c>
      <c r="C141" s="11">
        <v>1923</v>
      </c>
      <c r="D141" s="9">
        <f t="shared" si="2"/>
        <v>46.846153846153847</v>
      </c>
      <c r="E141" s="11">
        <v>18354</v>
      </c>
      <c r="F141" s="11">
        <v>15737</v>
      </c>
      <c r="G141" s="11">
        <v>2436</v>
      </c>
      <c r="H141" s="9">
        <v>52</v>
      </c>
    </row>
    <row r="142" spans="1:8">
      <c r="A142" s="56" t="s">
        <v>9</v>
      </c>
      <c r="B142" s="56" t="s">
        <v>430</v>
      </c>
      <c r="C142" s="57">
        <v>1932</v>
      </c>
      <c r="D142" s="58">
        <f t="shared" si="2"/>
        <v>33</v>
      </c>
      <c r="E142" s="57">
        <v>18988</v>
      </c>
      <c r="F142" s="57">
        <v>20964</v>
      </c>
      <c r="G142" s="9">
        <v>1716</v>
      </c>
      <c r="H142" s="9">
        <v>52</v>
      </c>
    </row>
    <row r="143" spans="1:8">
      <c r="A143" t="s">
        <v>5</v>
      </c>
      <c r="B143" t="s">
        <v>413</v>
      </c>
      <c r="C143" s="11">
        <v>2487</v>
      </c>
      <c r="D143" s="9">
        <f t="shared" si="2"/>
        <v>44</v>
      </c>
      <c r="E143" s="11">
        <v>19400</v>
      </c>
      <c r="F143" s="11">
        <v>20547</v>
      </c>
      <c r="G143" s="9">
        <v>2288</v>
      </c>
      <c r="H143" s="9">
        <v>52</v>
      </c>
    </row>
    <row r="144" spans="1:8">
      <c r="A144" t="s">
        <v>50</v>
      </c>
      <c r="B144" t="s">
        <v>610</v>
      </c>
      <c r="C144" s="11">
        <v>11323</v>
      </c>
      <c r="D144" s="9">
        <f t="shared" si="2"/>
        <v>49</v>
      </c>
      <c r="E144" s="11">
        <v>19447</v>
      </c>
      <c r="F144" s="11">
        <v>34866</v>
      </c>
      <c r="G144" s="9">
        <v>2548</v>
      </c>
      <c r="H144" s="9">
        <v>52</v>
      </c>
    </row>
    <row r="145" spans="1:8">
      <c r="A145" t="s">
        <v>5</v>
      </c>
      <c r="B145" t="s">
        <v>406</v>
      </c>
      <c r="C145" s="53" t="s">
        <v>152</v>
      </c>
      <c r="D145" s="9">
        <f t="shared" si="2"/>
        <v>28</v>
      </c>
      <c r="E145" s="11">
        <v>20242</v>
      </c>
      <c r="F145" s="11">
        <v>20050</v>
      </c>
      <c r="G145" s="9">
        <v>1456</v>
      </c>
      <c r="H145" s="9">
        <v>52</v>
      </c>
    </row>
    <row r="146" spans="1:8">
      <c r="A146" t="s">
        <v>21</v>
      </c>
      <c r="B146" t="s">
        <v>501</v>
      </c>
      <c r="C146" s="11">
        <v>2150</v>
      </c>
      <c r="D146" s="9">
        <f t="shared" si="2"/>
        <v>49</v>
      </c>
      <c r="E146" s="11">
        <v>20587</v>
      </c>
      <c r="F146" s="11">
        <v>23932</v>
      </c>
      <c r="G146" s="9">
        <v>2548</v>
      </c>
      <c r="H146" s="9">
        <v>52</v>
      </c>
    </row>
    <row r="147" spans="1:8">
      <c r="A147" s="56" t="s">
        <v>30</v>
      </c>
      <c r="B147" s="56" t="s">
        <v>305</v>
      </c>
      <c r="C147" s="57">
        <v>1905</v>
      </c>
      <c r="D147" s="58">
        <f t="shared" si="2"/>
        <v>44.5</v>
      </c>
      <c r="E147" s="57">
        <v>20656</v>
      </c>
      <c r="F147" s="57">
        <v>18272</v>
      </c>
      <c r="G147" s="9">
        <v>2269.5</v>
      </c>
      <c r="H147" s="9">
        <v>51</v>
      </c>
    </row>
    <row r="148" spans="1:8">
      <c r="A148" t="s">
        <v>15</v>
      </c>
      <c r="B148" t="s">
        <v>463</v>
      </c>
      <c r="C148" s="11">
        <v>1565</v>
      </c>
      <c r="D148" s="9">
        <f t="shared" si="2"/>
        <v>38.880000000000003</v>
      </c>
      <c r="E148" s="11">
        <v>21205</v>
      </c>
      <c r="F148" s="11">
        <v>25531</v>
      </c>
      <c r="G148" s="11">
        <v>1944</v>
      </c>
      <c r="H148" s="9">
        <v>50</v>
      </c>
    </row>
    <row r="149" spans="1:8">
      <c r="A149" t="s">
        <v>9</v>
      </c>
      <c r="B149" t="s">
        <v>434</v>
      </c>
      <c r="C149" s="11">
        <v>3567</v>
      </c>
      <c r="D149" s="9">
        <f t="shared" si="2"/>
        <v>35</v>
      </c>
      <c r="E149" s="11">
        <v>21427</v>
      </c>
      <c r="F149" s="11">
        <v>21234</v>
      </c>
      <c r="G149" s="9">
        <v>1820</v>
      </c>
      <c r="H149" s="9">
        <v>52</v>
      </c>
    </row>
    <row r="150" spans="1:8">
      <c r="A150" t="s">
        <v>173</v>
      </c>
      <c r="B150" t="s">
        <v>397</v>
      </c>
      <c r="C150" s="11">
        <v>186</v>
      </c>
      <c r="D150" s="9">
        <f t="shared" si="2"/>
        <v>40</v>
      </c>
      <c r="E150" s="11">
        <v>22196</v>
      </c>
      <c r="F150" s="11">
        <v>22083</v>
      </c>
      <c r="G150" s="9">
        <v>2080</v>
      </c>
      <c r="H150" s="9">
        <v>52</v>
      </c>
    </row>
    <row r="151" spans="1:8">
      <c r="A151" t="s">
        <v>18</v>
      </c>
      <c r="B151" t="s">
        <v>488</v>
      </c>
      <c r="C151" s="11">
        <v>175561</v>
      </c>
      <c r="D151" s="9">
        <f t="shared" si="2"/>
        <v>59.78846153846154</v>
      </c>
      <c r="E151" s="11">
        <v>24911</v>
      </c>
      <c r="F151" s="11">
        <v>25221</v>
      </c>
      <c r="G151" s="9">
        <v>3109</v>
      </c>
      <c r="H151" s="9">
        <v>52</v>
      </c>
    </row>
    <row r="152" spans="1:8">
      <c r="A152" s="56" t="s">
        <v>9</v>
      </c>
      <c r="B152" s="56" t="s">
        <v>433</v>
      </c>
      <c r="C152" s="57">
        <v>2651</v>
      </c>
      <c r="D152" s="58">
        <f t="shared" si="2"/>
        <v>35</v>
      </c>
      <c r="E152" s="57">
        <v>25121</v>
      </c>
      <c r="F152" s="57">
        <v>20747</v>
      </c>
      <c r="G152" s="9">
        <v>1820</v>
      </c>
      <c r="H152" s="9">
        <v>52</v>
      </c>
    </row>
    <row r="153" spans="1:8">
      <c r="A153" t="s">
        <v>36</v>
      </c>
      <c r="B153" t="s">
        <v>557</v>
      </c>
      <c r="C153" s="11">
        <v>1601</v>
      </c>
      <c r="D153" s="9">
        <f t="shared" si="2"/>
        <v>47</v>
      </c>
      <c r="E153" s="11">
        <v>25958</v>
      </c>
      <c r="F153" s="11">
        <v>26798</v>
      </c>
      <c r="G153" s="9">
        <v>2303</v>
      </c>
      <c r="H153" s="9">
        <v>49</v>
      </c>
    </row>
    <row r="154" spans="1:8">
      <c r="A154" t="s">
        <v>39</v>
      </c>
      <c r="B154" t="s">
        <v>567</v>
      </c>
      <c r="C154" s="11">
        <v>1051</v>
      </c>
      <c r="D154" s="9">
        <f t="shared" si="2"/>
        <v>44.5</v>
      </c>
      <c r="E154" s="11">
        <v>26203</v>
      </c>
      <c r="F154" s="11">
        <v>26844</v>
      </c>
      <c r="G154" s="9">
        <v>2314</v>
      </c>
      <c r="H154" s="9">
        <v>52</v>
      </c>
    </row>
    <row r="155" spans="1:8">
      <c r="A155" t="s">
        <v>24</v>
      </c>
      <c r="B155" t="s">
        <v>612</v>
      </c>
      <c r="C155" s="11">
        <v>1541</v>
      </c>
      <c r="D155" s="9">
        <f t="shared" si="2"/>
        <v>47.84</v>
      </c>
      <c r="E155" s="11">
        <v>26413</v>
      </c>
      <c r="F155" s="11">
        <v>23169</v>
      </c>
      <c r="G155" s="9">
        <v>2392</v>
      </c>
      <c r="H155" s="9">
        <v>50</v>
      </c>
    </row>
    <row r="156" spans="1:8">
      <c r="A156" t="s">
        <v>24</v>
      </c>
      <c r="B156" t="s">
        <v>613</v>
      </c>
      <c r="C156" s="11">
        <v>445</v>
      </c>
      <c r="D156" s="9">
        <f t="shared" si="2"/>
        <v>41.6</v>
      </c>
      <c r="E156" s="11">
        <v>26413</v>
      </c>
      <c r="F156" s="11">
        <v>23169</v>
      </c>
      <c r="G156" s="9">
        <v>2080</v>
      </c>
      <c r="H156" s="9">
        <v>50</v>
      </c>
    </row>
    <row r="157" spans="1:8">
      <c r="A157" s="56" t="s">
        <v>44</v>
      </c>
      <c r="B157" s="56" t="s">
        <v>614</v>
      </c>
      <c r="C157" s="57">
        <v>5559</v>
      </c>
      <c r="D157" s="58">
        <f t="shared" si="2"/>
        <v>44</v>
      </c>
      <c r="E157" s="57">
        <v>26697</v>
      </c>
      <c r="F157" s="57">
        <v>22838</v>
      </c>
      <c r="G157" s="9">
        <v>2200</v>
      </c>
      <c r="H157" s="9">
        <v>50</v>
      </c>
    </row>
    <row r="158" spans="1:8">
      <c r="A158" t="s">
        <v>12</v>
      </c>
      <c r="B158" t="s">
        <v>448</v>
      </c>
      <c r="C158" s="11">
        <v>1698</v>
      </c>
      <c r="D158" s="9">
        <f t="shared" si="2"/>
        <v>34</v>
      </c>
      <c r="E158" s="11">
        <v>27301</v>
      </c>
      <c r="F158" s="11">
        <v>29360</v>
      </c>
      <c r="G158" s="9">
        <v>1768</v>
      </c>
      <c r="H158" s="9">
        <v>52</v>
      </c>
    </row>
    <row r="159" spans="1:8">
      <c r="A159" t="s">
        <v>14</v>
      </c>
      <c r="B159" t="s">
        <v>460</v>
      </c>
      <c r="C159" s="11">
        <v>6541</v>
      </c>
      <c r="D159" s="9">
        <f t="shared" si="2"/>
        <v>29.153846153846153</v>
      </c>
      <c r="E159" s="11">
        <v>27939</v>
      </c>
      <c r="F159" s="11">
        <v>30990</v>
      </c>
      <c r="G159" s="9">
        <v>1516</v>
      </c>
      <c r="H159" s="9">
        <v>52</v>
      </c>
    </row>
    <row r="160" spans="1:8">
      <c r="A160" t="s">
        <v>5</v>
      </c>
      <c r="B160" t="s">
        <v>405</v>
      </c>
      <c r="C160" s="11">
        <v>5708</v>
      </c>
      <c r="D160" s="9">
        <f t="shared" si="2"/>
        <v>45.5</v>
      </c>
      <c r="E160" s="11">
        <v>28038</v>
      </c>
      <c r="F160" s="11">
        <v>37019</v>
      </c>
      <c r="G160" s="9">
        <v>2366</v>
      </c>
      <c r="H160" s="9">
        <v>52</v>
      </c>
    </row>
    <row r="161" spans="1:8">
      <c r="A161" t="s">
        <v>44</v>
      </c>
      <c r="B161" t="s">
        <v>611</v>
      </c>
      <c r="C161" s="11">
        <v>11221</v>
      </c>
      <c r="D161" s="9">
        <f t="shared" si="2"/>
        <v>45</v>
      </c>
      <c r="E161" s="11">
        <v>29275</v>
      </c>
      <c r="F161" s="11">
        <v>29099</v>
      </c>
      <c r="G161" s="9">
        <v>2250</v>
      </c>
      <c r="H161" s="9">
        <v>50</v>
      </c>
    </row>
    <row r="162" spans="1:8">
      <c r="A162" s="56" t="s">
        <v>23</v>
      </c>
      <c r="B162" s="56" t="s">
        <v>615</v>
      </c>
      <c r="C162" s="57">
        <v>3953</v>
      </c>
      <c r="D162" s="58">
        <f t="shared" si="2"/>
        <v>40</v>
      </c>
      <c r="E162" s="57">
        <v>29675</v>
      </c>
      <c r="F162" s="57">
        <v>28239</v>
      </c>
      <c r="G162" s="11">
        <v>2080</v>
      </c>
      <c r="H162" s="9">
        <v>52</v>
      </c>
    </row>
    <row r="163" spans="1:8">
      <c r="A163" t="s">
        <v>32</v>
      </c>
      <c r="B163" t="s">
        <v>616</v>
      </c>
      <c r="C163" s="11">
        <v>7513</v>
      </c>
      <c r="D163" s="9">
        <f t="shared" si="2"/>
        <v>44</v>
      </c>
      <c r="E163" s="11">
        <v>30297</v>
      </c>
      <c r="F163" s="11">
        <v>35823</v>
      </c>
      <c r="G163" s="9">
        <v>2288</v>
      </c>
      <c r="H163" s="9">
        <v>52</v>
      </c>
    </row>
    <row r="164" spans="1:8">
      <c r="A164" t="s">
        <v>21</v>
      </c>
      <c r="B164" t="s">
        <v>617</v>
      </c>
      <c r="C164" s="11">
        <v>1465</v>
      </c>
      <c r="D164" s="9">
        <f t="shared" si="2"/>
        <v>46</v>
      </c>
      <c r="E164" s="11">
        <v>31123</v>
      </c>
      <c r="F164" s="11">
        <v>31667</v>
      </c>
      <c r="G164" s="9">
        <v>2392</v>
      </c>
      <c r="H164" s="9">
        <v>52</v>
      </c>
    </row>
    <row r="165" spans="1:8">
      <c r="A165" t="s">
        <v>5</v>
      </c>
      <c r="B165" t="s">
        <v>409</v>
      </c>
      <c r="C165" s="11">
        <v>4205</v>
      </c>
      <c r="D165" s="9">
        <f t="shared" si="2"/>
        <v>41.5</v>
      </c>
      <c r="E165" s="11">
        <v>33183</v>
      </c>
      <c r="F165" s="11">
        <v>35474</v>
      </c>
      <c r="G165" s="9">
        <v>2158</v>
      </c>
      <c r="H165" s="9">
        <v>52</v>
      </c>
    </row>
    <row r="166" spans="1:8">
      <c r="A166" t="s">
        <v>21</v>
      </c>
      <c r="B166" t="s">
        <v>502</v>
      </c>
      <c r="C166" s="11">
        <v>2240</v>
      </c>
      <c r="D166" s="9">
        <f t="shared" si="2"/>
        <v>46</v>
      </c>
      <c r="E166" s="11">
        <v>34729</v>
      </c>
      <c r="F166" s="11">
        <v>37468</v>
      </c>
      <c r="G166" s="9">
        <v>2392</v>
      </c>
      <c r="H166" s="9">
        <v>52</v>
      </c>
    </row>
    <row r="167" spans="1:8">
      <c r="A167" s="56" t="s">
        <v>30</v>
      </c>
      <c r="B167" s="56" t="s">
        <v>527</v>
      </c>
      <c r="C167" s="57">
        <v>5019</v>
      </c>
      <c r="D167" s="58">
        <f t="shared" si="2"/>
        <v>45</v>
      </c>
      <c r="E167" s="57">
        <v>35259</v>
      </c>
      <c r="F167" s="57">
        <v>35232</v>
      </c>
      <c r="G167" s="9">
        <v>2340</v>
      </c>
      <c r="H167" s="9">
        <v>52</v>
      </c>
    </row>
    <row r="168" spans="1:8">
      <c r="A168" t="s">
        <v>7</v>
      </c>
      <c r="B168" t="s">
        <v>423</v>
      </c>
      <c r="C168" s="11">
        <v>5011</v>
      </c>
      <c r="D168" s="9">
        <f t="shared" si="2"/>
        <v>40</v>
      </c>
      <c r="E168" s="11">
        <v>35650</v>
      </c>
      <c r="F168" s="11">
        <v>45971</v>
      </c>
      <c r="G168" s="9">
        <v>2080</v>
      </c>
      <c r="H168" s="9">
        <v>52</v>
      </c>
    </row>
    <row r="169" spans="1:8">
      <c r="A169" t="s">
        <v>2</v>
      </c>
      <c r="B169" t="s">
        <v>394</v>
      </c>
      <c r="C169" s="11">
        <v>12202</v>
      </c>
      <c r="D169" s="9">
        <f t="shared" si="2"/>
        <v>48</v>
      </c>
      <c r="E169" s="11">
        <v>36497</v>
      </c>
      <c r="F169" s="11">
        <v>36545</v>
      </c>
      <c r="G169" s="9">
        <v>2496</v>
      </c>
      <c r="H169" s="9">
        <v>52</v>
      </c>
    </row>
    <row r="170" spans="1:8">
      <c r="A170" t="s">
        <v>44</v>
      </c>
      <c r="B170" t="s">
        <v>581</v>
      </c>
      <c r="C170" s="11">
        <v>7245</v>
      </c>
      <c r="D170" s="9">
        <f t="shared" si="2"/>
        <v>50</v>
      </c>
      <c r="E170" s="11">
        <v>38227</v>
      </c>
      <c r="F170" s="11">
        <v>41804</v>
      </c>
      <c r="G170" s="9">
        <v>2500</v>
      </c>
      <c r="H170" s="9">
        <v>50</v>
      </c>
    </row>
    <row r="171" spans="1:8">
      <c r="A171" t="s">
        <v>18</v>
      </c>
      <c r="B171" t="s">
        <v>478</v>
      </c>
      <c r="C171" s="11">
        <v>11625</v>
      </c>
      <c r="D171" s="9">
        <f t="shared" si="2"/>
        <v>48</v>
      </c>
      <c r="E171" s="11">
        <v>39216</v>
      </c>
      <c r="F171" s="11">
        <v>36865</v>
      </c>
      <c r="G171" s="9">
        <v>2496</v>
      </c>
      <c r="H171" s="9">
        <v>52</v>
      </c>
    </row>
    <row r="172" spans="1:8">
      <c r="A172" s="56" t="s">
        <v>12</v>
      </c>
      <c r="B172" s="56" t="s">
        <v>451</v>
      </c>
      <c r="C172" s="57">
        <v>1015</v>
      </c>
      <c r="D172" s="58">
        <f t="shared" si="2"/>
        <v>48</v>
      </c>
      <c r="E172" s="57">
        <v>41663</v>
      </c>
      <c r="F172" s="57">
        <v>41747</v>
      </c>
      <c r="G172" s="9">
        <v>2496</v>
      </c>
      <c r="H172" s="9">
        <v>52</v>
      </c>
    </row>
    <row r="173" spans="1:8">
      <c r="A173" t="s">
        <v>35</v>
      </c>
      <c r="B173" t="s">
        <v>548</v>
      </c>
      <c r="C173" s="11">
        <v>2890</v>
      </c>
      <c r="D173" s="9">
        <f t="shared" si="2"/>
        <v>25.46153846153846</v>
      </c>
      <c r="E173" s="11">
        <v>41713</v>
      </c>
      <c r="F173" s="11">
        <v>51919</v>
      </c>
      <c r="G173" s="9">
        <v>1324</v>
      </c>
      <c r="H173" s="9">
        <v>52</v>
      </c>
    </row>
    <row r="174" spans="1:8">
      <c r="A174" t="s">
        <v>33</v>
      </c>
      <c r="B174" t="s">
        <v>542</v>
      </c>
      <c r="C174" s="11">
        <v>5374</v>
      </c>
      <c r="D174" s="9">
        <f t="shared" si="2"/>
        <v>54</v>
      </c>
      <c r="E174" s="11">
        <v>42290</v>
      </c>
      <c r="F174" s="11">
        <v>47723</v>
      </c>
      <c r="G174" s="9">
        <v>2808</v>
      </c>
      <c r="H174" s="9">
        <v>52</v>
      </c>
    </row>
    <row r="175" spans="1:8">
      <c r="A175" t="s">
        <v>39</v>
      </c>
      <c r="B175" t="s">
        <v>566</v>
      </c>
      <c r="C175" s="11">
        <v>6520</v>
      </c>
      <c r="D175" s="9">
        <f t="shared" si="2"/>
        <v>53</v>
      </c>
      <c r="E175" s="11">
        <v>42556</v>
      </c>
      <c r="F175" s="11">
        <v>77844</v>
      </c>
      <c r="G175" s="9">
        <v>2756</v>
      </c>
      <c r="H175" s="9">
        <v>52</v>
      </c>
    </row>
    <row r="176" spans="1:8">
      <c r="A176" t="s">
        <v>9</v>
      </c>
      <c r="B176" t="s">
        <v>429</v>
      </c>
      <c r="C176" s="11">
        <v>5614</v>
      </c>
      <c r="D176" s="9">
        <f t="shared" si="2"/>
        <v>49.5</v>
      </c>
      <c r="E176" s="11">
        <v>42657</v>
      </c>
      <c r="F176" s="11">
        <v>49797</v>
      </c>
      <c r="G176" s="9">
        <v>2475</v>
      </c>
      <c r="H176" s="9">
        <v>50</v>
      </c>
    </row>
    <row r="177" spans="1:8">
      <c r="A177" s="56" t="s">
        <v>5</v>
      </c>
      <c r="B177" s="56" t="s">
        <v>412</v>
      </c>
      <c r="C177" s="57">
        <v>4380</v>
      </c>
      <c r="D177" s="58">
        <f t="shared" si="2"/>
        <v>49</v>
      </c>
      <c r="E177" s="57">
        <v>43060</v>
      </c>
      <c r="F177" s="57">
        <v>44169</v>
      </c>
      <c r="G177" s="9">
        <v>2548</v>
      </c>
      <c r="H177" s="9">
        <v>52</v>
      </c>
    </row>
    <row r="178" spans="1:8">
      <c r="A178" t="s">
        <v>13</v>
      </c>
      <c r="B178" t="s">
        <v>457</v>
      </c>
      <c r="C178" s="11">
        <v>14978</v>
      </c>
      <c r="D178" s="9">
        <f t="shared" si="2"/>
        <v>48.5</v>
      </c>
      <c r="E178" s="11">
        <v>44557</v>
      </c>
      <c r="F178" s="11">
        <v>43704</v>
      </c>
      <c r="G178" s="9">
        <v>2522</v>
      </c>
      <c r="H178" s="9">
        <v>52</v>
      </c>
    </row>
    <row r="179" spans="1:8">
      <c r="A179" t="s">
        <v>30</v>
      </c>
      <c r="B179" t="s">
        <v>519</v>
      </c>
      <c r="C179" s="11">
        <v>5026</v>
      </c>
      <c r="D179" s="9">
        <f t="shared" si="2"/>
        <v>46</v>
      </c>
      <c r="E179" s="11">
        <v>45156</v>
      </c>
      <c r="F179" s="11">
        <v>44455</v>
      </c>
      <c r="G179" s="9">
        <v>2392</v>
      </c>
      <c r="H179" s="9">
        <v>52</v>
      </c>
    </row>
    <row r="180" spans="1:8">
      <c r="A180" t="s">
        <v>12</v>
      </c>
      <c r="B180" t="s">
        <v>450</v>
      </c>
      <c r="C180" s="11">
        <v>1181</v>
      </c>
      <c r="D180" s="9">
        <f t="shared" si="2"/>
        <v>43.5</v>
      </c>
      <c r="E180" s="11">
        <v>45532</v>
      </c>
      <c r="F180" s="11">
        <v>41664</v>
      </c>
      <c r="G180" s="9">
        <v>2262</v>
      </c>
      <c r="H180" s="9">
        <v>52</v>
      </c>
    </row>
    <row r="181" spans="1:8">
      <c r="A181" t="s">
        <v>31</v>
      </c>
      <c r="B181" t="s">
        <v>529</v>
      </c>
      <c r="C181" s="11">
        <v>15672</v>
      </c>
      <c r="D181" s="9">
        <f t="shared" si="2"/>
        <v>46</v>
      </c>
      <c r="E181" s="11">
        <v>47469</v>
      </c>
      <c r="F181" s="11">
        <v>45489</v>
      </c>
      <c r="G181" s="9">
        <v>2392</v>
      </c>
      <c r="H181" s="9">
        <v>52</v>
      </c>
    </row>
    <row r="182" spans="1:8">
      <c r="A182" s="56" t="s">
        <v>11</v>
      </c>
      <c r="B182" s="56" t="s">
        <v>443</v>
      </c>
      <c r="C182" s="57">
        <v>12973</v>
      </c>
      <c r="D182" s="58">
        <f t="shared" si="2"/>
        <v>43</v>
      </c>
      <c r="E182" s="57">
        <v>47809</v>
      </c>
      <c r="F182" s="57">
        <v>54271</v>
      </c>
      <c r="G182" s="9">
        <v>2236</v>
      </c>
      <c r="H182" s="9">
        <v>52</v>
      </c>
    </row>
    <row r="183" spans="1:8">
      <c r="A183" t="s">
        <v>5</v>
      </c>
      <c r="B183" t="s">
        <v>407</v>
      </c>
      <c r="C183" s="11">
        <v>7018</v>
      </c>
      <c r="D183" s="9">
        <f t="shared" si="2"/>
        <v>50</v>
      </c>
      <c r="E183" s="11">
        <v>49021</v>
      </c>
      <c r="F183" s="11">
        <v>56725</v>
      </c>
      <c r="G183" s="9">
        <v>2600</v>
      </c>
      <c r="H183" s="9">
        <v>52</v>
      </c>
    </row>
    <row r="184" spans="1:8">
      <c r="A184" t="s">
        <v>41</v>
      </c>
      <c r="B184" t="s">
        <v>576</v>
      </c>
      <c r="C184" s="11">
        <v>10612</v>
      </c>
      <c r="D184" s="9">
        <f t="shared" si="2"/>
        <v>48</v>
      </c>
      <c r="E184" s="11">
        <v>52480</v>
      </c>
      <c r="F184" s="11">
        <v>50200</v>
      </c>
      <c r="G184" s="9">
        <v>2496</v>
      </c>
      <c r="H184" s="9">
        <v>52</v>
      </c>
    </row>
    <row r="185" spans="1:8">
      <c r="A185" t="s">
        <v>18</v>
      </c>
      <c r="B185" t="s">
        <v>474</v>
      </c>
      <c r="C185" s="11">
        <v>175561</v>
      </c>
      <c r="D185" s="9">
        <f t="shared" si="2"/>
        <v>66.34615384615384</v>
      </c>
      <c r="E185" s="11">
        <v>53224</v>
      </c>
      <c r="F185" s="11">
        <v>58066</v>
      </c>
      <c r="G185" s="9">
        <v>3450</v>
      </c>
      <c r="H185" s="9">
        <v>52</v>
      </c>
    </row>
    <row r="186" spans="1:8">
      <c r="A186" t="s">
        <v>14</v>
      </c>
      <c r="B186" t="s">
        <v>461</v>
      </c>
      <c r="C186" s="11">
        <v>2238</v>
      </c>
      <c r="D186" s="9">
        <f t="shared" si="2"/>
        <v>46.769230769230766</v>
      </c>
      <c r="E186" s="11">
        <v>53533</v>
      </c>
      <c r="F186" s="11">
        <v>65364</v>
      </c>
      <c r="G186" s="9">
        <v>2432</v>
      </c>
      <c r="H186" s="9">
        <v>52</v>
      </c>
    </row>
    <row r="187" spans="1:8">
      <c r="A187" s="56" t="s">
        <v>170</v>
      </c>
      <c r="B187" s="56" t="s">
        <v>396</v>
      </c>
      <c r="C187" s="57">
        <v>17799</v>
      </c>
      <c r="D187" s="58">
        <f t="shared" si="2"/>
        <v>46</v>
      </c>
      <c r="E187" s="57">
        <v>54411</v>
      </c>
      <c r="F187" s="57">
        <v>64303</v>
      </c>
      <c r="G187" s="9">
        <v>2392</v>
      </c>
      <c r="H187" s="9">
        <v>52</v>
      </c>
    </row>
    <row r="188" spans="1:8">
      <c r="A188" t="s">
        <v>16</v>
      </c>
      <c r="B188" t="s">
        <v>618</v>
      </c>
      <c r="C188" s="11">
        <v>9690</v>
      </c>
      <c r="D188" s="9">
        <f t="shared" si="2"/>
        <v>54</v>
      </c>
      <c r="E188" s="11">
        <v>54727</v>
      </c>
      <c r="F188" s="11">
        <v>68025</v>
      </c>
      <c r="G188" s="11">
        <v>2808</v>
      </c>
      <c r="H188" s="9">
        <v>52</v>
      </c>
    </row>
    <row r="189" spans="1:8">
      <c r="A189" t="s">
        <v>26</v>
      </c>
      <c r="B189" t="s">
        <v>511</v>
      </c>
      <c r="C189" s="11">
        <v>13421</v>
      </c>
      <c r="D189" s="9">
        <f t="shared" si="2"/>
        <v>51.846153846153847</v>
      </c>
      <c r="E189" s="11">
        <v>58610</v>
      </c>
      <c r="F189" s="11">
        <v>59965</v>
      </c>
      <c r="G189" s="11">
        <v>2696</v>
      </c>
      <c r="H189" s="9">
        <v>52</v>
      </c>
    </row>
    <row r="190" spans="1:8">
      <c r="A190" t="s">
        <v>47</v>
      </c>
      <c r="B190" t="s">
        <v>597</v>
      </c>
      <c r="C190" s="11">
        <v>33908</v>
      </c>
      <c r="D190" s="9">
        <f t="shared" si="2"/>
        <v>51</v>
      </c>
      <c r="E190" s="11">
        <v>62775</v>
      </c>
      <c r="F190" s="11">
        <v>66938</v>
      </c>
      <c r="G190" s="9">
        <v>2652</v>
      </c>
      <c r="H190" s="9">
        <v>52</v>
      </c>
    </row>
    <row r="191" spans="1:8">
      <c r="A191" t="s">
        <v>33</v>
      </c>
      <c r="B191" t="s">
        <v>539</v>
      </c>
      <c r="C191" s="11">
        <v>3030</v>
      </c>
      <c r="D191" s="9">
        <f t="shared" si="2"/>
        <v>47</v>
      </c>
      <c r="E191" s="11">
        <v>65118</v>
      </c>
      <c r="F191" s="11">
        <v>69643</v>
      </c>
      <c r="G191" s="9">
        <v>2444</v>
      </c>
      <c r="H191" s="9">
        <v>52</v>
      </c>
    </row>
    <row r="192" spans="1:8">
      <c r="A192" s="56" t="s">
        <v>43</v>
      </c>
      <c r="B192" s="56" t="s">
        <v>580</v>
      </c>
      <c r="C192" s="57">
        <v>10587</v>
      </c>
      <c r="D192" s="58">
        <f t="shared" si="2"/>
        <v>48.21153846153846</v>
      </c>
      <c r="E192" s="57">
        <v>66304</v>
      </c>
      <c r="F192" s="57">
        <v>69856</v>
      </c>
      <c r="G192" s="9">
        <v>2507</v>
      </c>
      <c r="H192" s="9">
        <v>52</v>
      </c>
    </row>
    <row r="193" spans="1:8">
      <c r="A193" t="s">
        <v>30</v>
      </c>
      <c r="B193" t="s">
        <v>528</v>
      </c>
      <c r="C193" s="11">
        <v>6585</v>
      </c>
      <c r="D193" s="9">
        <f t="shared" si="2"/>
        <v>40</v>
      </c>
      <c r="E193" s="11">
        <v>68250</v>
      </c>
      <c r="F193" s="11">
        <v>75796</v>
      </c>
      <c r="G193" s="9">
        <v>2080</v>
      </c>
      <c r="H193" s="9">
        <v>52</v>
      </c>
    </row>
    <row r="194" spans="1:8">
      <c r="A194" t="s">
        <v>16</v>
      </c>
      <c r="B194" t="s">
        <v>464</v>
      </c>
      <c r="C194" s="11">
        <v>44940</v>
      </c>
      <c r="D194" s="9">
        <f t="shared" si="2"/>
        <v>56.04</v>
      </c>
      <c r="E194" s="11">
        <v>70385</v>
      </c>
      <c r="F194" s="11">
        <v>72809</v>
      </c>
      <c r="G194" s="11">
        <v>2802</v>
      </c>
      <c r="H194" s="9">
        <v>50</v>
      </c>
    </row>
    <row r="195" spans="1:8">
      <c r="A195" t="s">
        <v>16</v>
      </c>
      <c r="B195" t="s">
        <v>466</v>
      </c>
      <c r="C195" s="11">
        <v>44940</v>
      </c>
      <c r="D195" s="9">
        <f t="shared" ref="D195:D239" si="3">(G195/H195)</f>
        <v>54</v>
      </c>
      <c r="E195" s="11">
        <v>71763</v>
      </c>
      <c r="F195" s="11">
        <v>88074</v>
      </c>
      <c r="G195" s="11">
        <v>2808</v>
      </c>
      <c r="H195" s="9">
        <v>52</v>
      </c>
    </row>
    <row r="196" spans="1:8">
      <c r="A196" t="s">
        <v>19</v>
      </c>
      <c r="B196" t="s">
        <v>491</v>
      </c>
      <c r="C196" s="11">
        <v>13726</v>
      </c>
      <c r="D196" s="9">
        <f t="shared" si="3"/>
        <v>60</v>
      </c>
      <c r="E196" s="11">
        <v>71839</v>
      </c>
      <c r="F196" s="11">
        <v>71563</v>
      </c>
      <c r="G196" s="11">
        <v>3120</v>
      </c>
      <c r="H196" s="9">
        <v>52</v>
      </c>
    </row>
    <row r="197" spans="1:8">
      <c r="A197" s="56" t="s">
        <v>18</v>
      </c>
      <c r="B197" s="56" t="s">
        <v>484</v>
      </c>
      <c r="C197" s="57">
        <v>175561</v>
      </c>
      <c r="D197" s="58">
        <f t="shared" si="3"/>
        <v>51</v>
      </c>
      <c r="E197" s="57">
        <v>71957</v>
      </c>
      <c r="F197" s="57">
        <v>75910</v>
      </c>
      <c r="G197" s="9">
        <v>2652</v>
      </c>
      <c r="H197" s="9">
        <v>52</v>
      </c>
    </row>
    <row r="198" spans="1:8">
      <c r="A198" t="s">
        <v>48</v>
      </c>
      <c r="B198" t="s">
        <v>599</v>
      </c>
      <c r="C198" s="11">
        <v>5005</v>
      </c>
      <c r="D198" s="9">
        <f t="shared" si="3"/>
        <v>48.07692307692308</v>
      </c>
      <c r="E198" s="11">
        <v>72166</v>
      </c>
      <c r="F198" s="11">
        <v>76510</v>
      </c>
      <c r="G198" s="9">
        <v>2500</v>
      </c>
      <c r="H198" s="9">
        <v>52</v>
      </c>
    </row>
    <row r="199" spans="1:8">
      <c r="A199" t="s">
        <v>33</v>
      </c>
      <c r="B199" t="s">
        <v>538</v>
      </c>
      <c r="C199" s="11">
        <v>8761</v>
      </c>
      <c r="D199" s="9">
        <f t="shared" si="3"/>
        <v>51</v>
      </c>
      <c r="E199" s="11">
        <v>72245</v>
      </c>
      <c r="F199" s="11">
        <v>78132</v>
      </c>
      <c r="G199" s="9">
        <v>2652</v>
      </c>
      <c r="H199" s="9">
        <v>52</v>
      </c>
    </row>
    <row r="200" spans="1:8">
      <c r="A200" t="s">
        <v>6</v>
      </c>
      <c r="B200" t="s">
        <v>419</v>
      </c>
      <c r="C200" s="11">
        <v>23599</v>
      </c>
      <c r="D200" s="9">
        <f t="shared" si="3"/>
        <v>51</v>
      </c>
      <c r="E200" s="11">
        <v>74177</v>
      </c>
      <c r="F200" s="11">
        <v>86459</v>
      </c>
      <c r="G200" s="9">
        <v>2652</v>
      </c>
      <c r="H200" s="9">
        <v>52</v>
      </c>
    </row>
    <row r="201" spans="1:8">
      <c r="A201" t="s">
        <v>45</v>
      </c>
      <c r="B201" t="s">
        <v>589</v>
      </c>
      <c r="C201" s="11">
        <v>8094</v>
      </c>
      <c r="D201" s="9">
        <f t="shared" si="3"/>
        <v>51</v>
      </c>
      <c r="E201" s="11">
        <v>74235</v>
      </c>
      <c r="F201" s="11">
        <v>85301</v>
      </c>
      <c r="G201" s="9">
        <v>2652</v>
      </c>
      <c r="H201" s="9">
        <v>52</v>
      </c>
    </row>
    <row r="202" spans="1:8">
      <c r="A202" s="56" t="s">
        <v>35</v>
      </c>
      <c r="B202" s="56" t="s">
        <v>547</v>
      </c>
      <c r="C202" s="57">
        <v>10854</v>
      </c>
      <c r="D202" s="58">
        <f t="shared" si="3"/>
        <v>31.51923076923077</v>
      </c>
      <c r="E202" s="57">
        <v>79980</v>
      </c>
      <c r="F202" s="57">
        <v>97759</v>
      </c>
      <c r="G202" s="9">
        <v>1639</v>
      </c>
      <c r="H202" s="9">
        <v>52</v>
      </c>
    </row>
    <row r="203" spans="1:8">
      <c r="A203" t="s">
        <v>16</v>
      </c>
      <c r="B203" t="s">
        <v>471</v>
      </c>
      <c r="C203" s="11">
        <v>69220</v>
      </c>
      <c r="D203" s="9">
        <f t="shared" si="3"/>
        <v>47</v>
      </c>
      <c r="E203" s="11">
        <v>80327</v>
      </c>
      <c r="F203" s="11">
        <v>36775</v>
      </c>
      <c r="G203" s="11">
        <v>2444</v>
      </c>
      <c r="H203" s="9">
        <v>52</v>
      </c>
    </row>
    <row r="204" spans="1:8">
      <c r="A204" t="s">
        <v>16</v>
      </c>
      <c r="B204" t="s">
        <v>465</v>
      </c>
      <c r="C204" s="53" t="s">
        <v>152</v>
      </c>
      <c r="D204" s="9">
        <f t="shared" si="3"/>
        <v>49.44</v>
      </c>
      <c r="E204" s="11">
        <v>80567</v>
      </c>
      <c r="F204" s="11">
        <v>90819</v>
      </c>
      <c r="G204" s="11">
        <v>2472</v>
      </c>
      <c r="H204" s="9">
        <v>50</v>
      </c>
    </row>
    <row r="205" spans="1:8">
      <c r="A205" t="s">
        <v>12</v>
      </c>
      <c r="B205" t="s">
        <v>453</v>
      </c>
      <c r="C205" s="11">
        <v>8124</v>
      </c>
      <c r="D205" s="9">
        <f t="shared" si="3"/>
        <v>47</v>
      </c>
      <c r="E205" s="11">
        <v>83233</v>
      </c>
      <c r="F205" s="11">
        <v>84798</v>
      </c>
      <c r="G205" s="9">
        <v>2444</v>
      </c>
      <c r="H205" s="9">
        <v>52</v>
      </c>
    </row>
    <row r="206" spans="1:8">
      <c r="A206" t="s">
        <v>19</v>
      </c>
      <c r="B206" t="s">
        <v>489</v>
      </c>
      <c r="C206" s="11">
        <v>18603</v>
      </c>
      <c r="D206" s="9">
        <f t="shared" si="3"/>
        <v>60</v>
      </c>
      <c r="E206" s="11">
        <v>84752</v>
      </c>
      <c r="F206" s="11">
        <v>84770</v>
      </c>
      <c r="G206" s="11">
        <v>3120</v>
      </c>
      <c r="H206" s="9">
        <v>52</v>
      </c>
    </row>
    <row r="207" spans="1:8">
      <c r="A207" s="56" t="s">
        <v>5</v>
      </c>
      <c r="B207" s="56" t="s">
        <v>400</v>
      </c>
      <c r="C207" s="57">
        <v>25475</v>
      </c>
      <c r="D207" s="58">
        <f t="shared" si="3"/>
        <v>58</v>
      </c>
      <c r="E207" s="57">
        <v>87597</v>
      </c>
      <c r="F207" s="57">
        <v>93854</v>
      </c>
      <c r="G207" s="9">
        <v>3016</v>
      </c>
      <c r="H207" s="9">
        <v>52</v>
      </c>
    </row>
    <row r="208" spans="1:8">
      <c r="A208" t="s">
        <v>345</v>
      </c>
      <c r="B208" t="s">
        <v>569</v>
      </c>
      <c r="C208" s="11">
        <v>23926</v>
      </c>
      <c r="D208" s="9">
        <f t="shared" si="3"/>
        <v>50</v>
      </c>
      <c r="E208" s="11">
        <v>90973</v>
      </c>
      <c r="F208" s="11">
        <v>99741</v>
      </c>
      <c r="G208" s="9">
        <v>2600</v>
      </c>
      <c r="H208" s="9">
        <v>52</v>
      </c>
    </row>
    <row r="209" spans="1:8">
      <c r="A209" t="s">
        <v>5</v>
      </c>
      <c r="B209" t="s">
        <v>401</v>
      </c>
      <c r="C209" s="11">
        <v>22032</v>
      </c>
      <c r="D209" s="9">
        <f t="shared" si="3"/>
        <v>53</v>
      </c>
      <c r="E209" s="11">
        <v>91515</v>
      </c>
      <c r="F209" s="11">
        <v>95883</v>
      </c>
      <c r="G209" s="9">
        <v>2756</v>
      </c>
      <c r="H209" s="9">
        <v>52</v>
      </c>
    </row>
    <row r="210" spans="1:8">
      <c r="A210" t="s">
        <v>12</v>
      </c>
      <c r="B210" t="s">
        <v>449</v>
      </c>
      <c r="C210" s="11">
        <v>26519</v>
      </c>
      <c r="D210" s="9">
        <f t="shared" si="3"/>
        <v>49.5</v>
      </c>
      <c r="E210" s="11">
        <v>91735</v>
      </c>
      <c r="F210" s="11">
        <v>94465</v>
      </c>
      <c r="G210" s="9">
        <v>2574</v>
      </c>
      <c r="H210" s="9">
        <v>52</v>
      </c>
    </row>
    <row r="211" spans="1:8">
      <c r="A211" t="s">
        <v>21</v>
      </c>
      <c r="B211" t="s">
        <v>503</v>
      </c>
      <c r="C211" s="53" t="s">
        <v>152</v>
      </c>
      <c r="D211" s="9">
        <f t="shared" si="3"/>
        <v>49</v>
      </c>
      <c r="E211" s="11">
        <v>92018</v>
      </c>
      <c r="F211" s="11">
        <v>78107</v>
      </c>
      <c r="G211" s="9">
        <v>2548</v>
      </c>
      <c r="H211" s="9">
        <v>52</v>
      </c>
    </row>
    <row r="212" spans="1:8">
      <c r="A212" s="56" t="s">
        <v>271</v>
      </c>
      <c r="B212" s="56" t="s">
        <v>504</v>
      </c>
      <c r="C212" s="57">
        <v>18625</v>
      </c>
      <c r="D212" s="58">
        <f t="shared" si="3"/>
        <v>45.5</v>
      </c>
      <c r="E212" s="57">
        <v>92733</v>
      </c>
      <c r="F212" s="57">
        <v>99438</v>
      </c>
      <c r="G212" s="9">
        <v>2366</v>
      </c>
      <c r="H212" s="9">
        <v>52</v>
      </c>
    </row>
    <row r="213" spans="1:8">
      <c r="A213" t="s">
        <v>26</v>
      </c>
      <c r="B213" t="s">
        <v>512</v>
      </c>
      <c r="C213" s="11">
        <v>24488</v>
      </c>
      <c r="D213" s="9">
        <f t="shared" si="3"/>
        <v>53.846153846153847</v>
      </c>
      <c r="E213" s="11">
        <v>93925</v>
      </c>
      <c r="F213" s="11">
        <v>98975</v>
      </c>
      <c r="G213" s="11">
        <v>2800</v>
      </c>
      <c r="H213" s="9">
        <v>52</v>
      </c>
    </row>
    <row r="214" spans="1:8">
      <c r="A214" t="s">
        <v>12</v>
      </c>
      <c r="B214" t="s">
        <v>447</v>
      </c>
      <c r="C214" s="11">
        <v>7442</v>
      </c>
      <c r="D214" s="9">
        <f t="shared" si="3"/>
        <v>48.5</v>
      </c>
      <c r="E214" s="11">
        <v>94788</v>
      </c>
      <c r="F214" s="11">
        <v>103101</v>
      </c>
      <c r="G214" s="9">
        <v>2522</v>
      </c>
      <c r="H214" s="9">
        <v>52</v>
      </c>
    </row>
    <row r="215" spans="1:8">
      <c r="A215" t="s">
        <v>19</v>
      </c>
      <c r="B215" t="s">
        <v>495</v>
      </c>
      <c r="C215" s="11">
        <v>5886</v>
      </c>
      <c r="D215" s="9">
        <f t="shared" si="3"/>
        <v>56</v>
      </c>
      <c r="E215" s="11">
        <v>95884</v>
      </c>
      <c r="F215" s="11">
        <v>90010</v>
      </c>
      <c r="G215" s="11">
        <v>2912</v>
      </c>
      <c r="H215" s="9">
        <v>52</v>
      </c>
    </row>
    <row r="216" spans="1:8">
      <c r="A216" t="s">
        <v>25</v>
      </c>
      <c r="B216" t="s">
        <v>510</v>
      </c>
      <c r="C216" s="11">
        <v>15110</v>
      </c>
      <c r="D216" s="9">
        <f t="shared" si="3"/>
        <v>48.32692307692308</v>
      </c>
      <c r="E216" s="11">
        <v>96638</v>
      </c>
      <c r="F216" s="11">
        <v>9275</v>
      </c>
      <c r="G216" s="9">
        <v>2513</v>
      </c>
      <c r="H216" s="9">
        <v>52</v>
      </c>
    </row>
    <row r="217" spans="1:8">
      <c r="A217" s="56" t="s">
        <v>18</v>
      </c>
      <c r="B217" s="56" t="s">
        <v>485</v>
      </c>
      <c r="C217" s="57">
        <v>25518</v>
      </c>
      <c r="D217" s="58">
        <f t="shared" si="3"/>
        <v>63.28846153846154</v>
      </c>
      <c r="E217" s="57">
        <v>97833</v>
      </c>
      <c r="F217" s="57">
        <v>105278</v>
      </c>
      <c r="G217" s="9">
        <v>3291</v>
      </c>
      <c r="H217" s="9">
        <v>52</v>
      </c>
    </row>
    <row r="218" spans="1:8">
      <c r="A218" t="s">
        <v>24</v>
      </c>
      <c r="B218" t="s">
        <v>619</v>
      </c>
      <c r="C218" s="11">
        <v>12520</v>
      </c>
      <c r="D218" s="9">
        <f t="shared" si="3"/>
        <v>58.24</v>
      </c>
      <c r="E218" s="11">
        <v>98138</v>
      </c>
      <c r="F218" s="11">
        <v>102144</v>
      </c>
      <c r="G218" s="9">
        <v>2912</v>
      </c>
      <c r="H218" s="9">
        <v>50</v>
      </c>
    </row>
    <row r="219" spans="1:8">
      <c r="A219" t="s">
        <v>19</v>
      </c>
      <c r="B219" t="s">
        <v>620</v>
      </c>
      <c r="C219" s="11">
        <v>13726</v>
      </c>
      <c r="D219" s="9">
        <f t="shared" si="3"/>
        <v>56</v>
      </c>
      <c r="E219" s="11">
        <v>99908</v>
      </c>
      <c r="F219" s="11">
        <v>102889</v>
      </c>
      <c r="G219" s="11">
        <v>2912</v>
      </c>
      <c r="H219" s="9">
        <v>52</v>
      </c>
    </row>
    <row r="220" spans="1:8">
      <c r="A220" t="s">
        <v>29</v>
      </c>
      <c r="B220" t="s">
        <v>621</v>
      </c>
      <c r="C220" s="11">
        <v>41258</v>
      </c>
      <c r="D220" s="9">
        <f t="shared" si="3"/>
        <v>40</v>
      </c>
      <c r="E220" s="11">
        <v>100586</v>
      </c>
      <c r="F220" s="11">
        <v>116848</v>
      </c>
      <c r="G220" s="9">
        <v>2080</v>
      </c>
      <c r="H220" s="9">
        <v>52</v>
      </c>
    </row>
    <row r="221" spans="1:8">
      <c r="A221" t="s">
        <v>19</v>
      </c>
      <c r="B221" t="s">
        <v>490</v>
      </c>
      <c r="C221" s="11">
        <v>2956</v>
      </c>
      <c r="D221" s="9">
        <f t="shared" si="3"/>
        <v>56</v>
      </c>
      <c r="E221" s="11">
        <v>106099</v>
      </c>
      <c r="F221" s="11">
        <v>113182</v>
      </c>
      <c r="G221" s="11">
        <v>2912</v>
      </c>
      <c r="H221" s="9">
        <v>52</v>
      </c>
    </row>
    <row r="222" spans="1:8">
      <c r="A222" s="56" t="s">
        <v>33</v>
      </c>
      <c r="B222" s="56" t="s">
        <v>537</v>
      </c>
      <c r="C222" s="57">
        <v>14572</v>
      </c>
      <c r="D222" s="58">
        <f t="shared" si="3"/>
        <v>60</v>
      </c>
      <c r="E222" s="57">
        <v>106463</v>
      </c>
      <c r="F222" s="57">
        <v>120847</v>
      </c>
      <c r="G222" s="9">
        <v>3120</v>
      </c>
      <c r="H222" s="9">
        <v>52</v>
      </c>
    </row>
    <row r="223" spans="1:8">
      <c r="A223" t="s">
        <v>36</v>
      </c>
      <c r="B223" t="s">
        <v>549</v>
      </c>
      <c r="C223" s="11">
        <v>12790</v>
      </c>
      <c r="D223" s="9">
        <f t="shared" si="3"/>
        <v>54.510204081632651</v>
      </c>
      <c r="E223" s="11">
        <v>107584</v>
      </c>
      <c r="F223" s="11">
        <v>91613</v>
      </c>
      <c r="G223" s="9">
        <v>2671</v>
      </c>
      <c r="H223" s="9">
        <v>49</v>
      </c>
    </row>
    <row r="224" spans="1:8">
      <c r="A224" t="s">
        <v>16</v>
      </c>
      <c r="B224" t="s">
        <v>467</v>
      </c>
      <c r="C224" s="11">
        <v>4712</v>
      </c>
      <c r="D224" s="9">
        <f t="shared" si="3"/>
        <v>44</v>
      </c>
      <c r="E224" s="11">
        <v>110883</v>
      </c>
      <c r="F224" s="11">
        <v>109859</v>
      </c>
      <c r="G224" s="11">
        <v>2288</v>
      </c>
      <c r="H224" s="9">
        <v>52</v>
      </c>
    </row>
    <row r="225" spans="1:8">
      <c r="A225" t="s">
        <v>16</v>
      </c>
      <c r="B225" t="s">
        <v>469</v>
      </c>
      <c r="C225" s="11">
        <v>44940</v>
      </c>
      <c r="D225" s="9">
        <f t="shared" si="3"/>
        <v>38.67307692307692</v>
      </c>
      <c r="E225" s="11">
        <v>111371</v>
      </c>
      <c r="F225" s="11">
        <v>63533</v>
      </c>
      <c r="G225" s="11">
        <v>2011</v>
      </c>
      <c r="H225" s="9">
        <v>52</v>
      </c>
    </row>
    <row r="226" spans="1:8">
      <c r="A226" t="s">
        <v>30</v>
      </c>
      <c r="B226" t="s">
        <v>622</v>
      </c>
      <c r="C226" s="11">
        <v>7365</v>
      </c>
      <c r="D226" s="9">
        <f t="shared" si="3"/>
        <v>47.5</v>
      </c>
      <c r="E226" s="11">
        <v>113371</v>
      </c>
      <c r="F226" s="11">
        <v>102999</v>
      </c>
      <c r="G226" s="9">
        <v>2470</v>
      </c>
      <c r="H226" s="9">
        <v>52</v>
      </c>
    </row>
    <row r="227" spans="1:8">
      <c r="A227" s="56" t="s">
        <v>19</v>
      </c>
      <c r="B227" s="56" t="s">
        <v>494</v>
      </c>
      <c r="C227" s="57">
        <v>6676</v>
      </c>
      <c r="D227" s="58">
        <f t="shared" si="3"/>
        <v>56</v>
      </c>
      <c r="E227" s="57">
        <v>126619</v>
      </c>
      <c r="F227" s="57">
        <v>116073</v>
      </c>
      <c r="G227" s="11">
        <v>2912</v>
      </c>
      <c r="H227" s="9">
        <v>52</v>
      </c>
    </row>
    <row r="228" spans="1:8">
      <c r="A228" t="s">
        <v>14</v>
      </c>
      <c r="B228" t="s">
        <v>459</v>
      </c>
      <c r="C228" s="11">
        <v>9408</v>
      </c>
      <c r="D228" s="9">
        <f t="shared" si="3"/>
        <v>49.903846153846153</v>
      </c>
      <c r="E228" s="11">
        <v>127363</v>
      </c>
      <c r="F228" s="11">
        <v>139328</v>
      </c>
      <c r="G228" s="9">
        <v>2595</v>
      </c>
      <c r="H228" s="9">
        <v>52</v>
      </c>
    </row>
    <row r="229" spans="1:8">
      <c r="A229" t="s">
        <v>26</v>
      </c>
      <c r="B229" t="s">
        <v>515</v>
      </c>
      <c r="C229" s="11">
        <v>24595</v>
      </c>
      <c r="D229" s="9">
        <f t="shared" si="3"/>
        <v>53.846153846153847</v>
      </c>
      <c r="E229" s="11">
        <v>139175</v>
      </c>
      <c r="F229" s="11">
        <v>134306</v>
      </c>
      <c r="G229" s="11">
        <v>2800</v>
      </c>
      <c r="H229" s="9">
        <v>52</v>
      </c>
    </row>
    <row r="230" spans="1:8">
      <c r="A230" t="s">
        <v>23</v>
      </c>
      <c r="B230" t="s">
        <v>506</v>
      </c>
      <c r="C230" s="11">
        <v>35059</v>
      </c>
      <c r="D230" s="9">
        <f t="shared" si="3"/>
        <v>60</v>
      </c>
      <c r="E230" s="11">
        <v>155440</v>
      </c>
      <c r="F230" s="11">
        <v>173723</v>
      </c>
      <c r="G230" s="11">
        <v>3120</v>
      </c>
      <c r="H230" s="9">
        <v>52</v>
      </c>
    </row>
    <row r="231" spans="1:8">
      <c r="A231" t="s">
        <v>19</v>
      </c>
      <c r="B231" t="s">
        <v>493</v>
      </c>
      <c r="C231" s="11">
        <v>22429</v>
      </c>
      <c r="D231" s="9">
        <f t="shared" si="3"/>
        <v>60</v>
      </c>
      <c r="E231" s="11">
        <v>155955</v>
      </c>
      <c r="F231" s="11">
        <v>154011</v>
      </c>
      <c r="G231" s="11">
        <v>3120</v>
      </c>
      <c r="H231" s="9">
        <v>52</v>
      </c>
    </row>
    <row r="232" spans="1:8">
      <c r="A232" s="56" t="s">
        <v>19</v>
      </c>
      <c r="B232" s="56" t="s">
        <v>492</v>
      </c>
      <c r="C232" s="57">
        <v>17472</v>
      </c>
      <c r="D232" s="58">
        <f t="shared" si="3"/>
        <v>60</v>
      </c>
      <c r="E232" s="57">
        <v>160150</v>
      </c>
      <c r="F232" s="57">
        <v>174009</v>
      </c>
      <c r="G232" s="11">
        <v>3120</v>
      </c>
      <c r="H232" s="9">
        <v>52</v>
      </c>
    </row>
    <row r="233" spans="1:8">
      <c r="A233" t="s">
        <v>5</v>
      </c>
      <c r="B233" t="s">
        <v>399</v>
      </c>
      <c r="C233" s="11">
        <v>7939</v>
      </c>
      <c r="D233" s="9">
        <f t="shared" si="3"/>
        <v>60</v>
      </c>
      <c r="E233" s="11">
        <v>169469</v>
      </c>
      <c r="F233" s="11">
        <v>173888</v>
      </c>
      <c r="G233" s="9">
        <v>3120</v>
      </c>
      <c r="H233" s="9">
        <v>52</v>
      </c>
    </row>
    <row r="234" spans="1:8">
      <c r="A234" t="s">
        <v>12</v>
      </c>
      <c r="B234" t="s">
        <v>444</v>
      </c>
      <c r="C234" s="11">
        <v>14333</v>
      </c>
      <c r="D234" s="9">
        <f t="shared" si="3"/>
        <v>53.5</v>
      </c>
      <c r="E234" s="11">
        <v>171428</v>
      </c>
      <c r="F234" s="11">
        <v>170113</v>
      </c>
      <c r="G234" s="9">
        <v>2782</v>
      </c>
      <c r="H234" s="9">
        <v>52</v>
      </c>
    </row>
    <row r="235" spans="1:8">
      <c r="A235" t="s">
        <v>12</v>
      </c>
      <c r="B235" t="s">
        <v>456</v>
      </c>
      <c r="C235" s="11">
        <v>49831</v>
      </c>
      <c r="D235" s="9">
        <f t="shared" si="3"/>
        <v>58</v>
      </c>
      <c r="E235" s="11">
        <v>203606</v>
      </c>
      <c r="F235" s="11">
        <v>200888</v>
      </c>
      <c r="G235" s="9">
        <v>3016</v>
      </c>
      <c r="H235" s="9">
        <v>52</v>
      </c>
    </row>
    <row r="236" spans="1:8">
      <c r="A236" t="s">
        <v>46</v>
      </c>
      <c r="B236" t="s">
        <v>591</v>
      </c>
      <c r="C236" s="11">
        <v>23649</v>
      </c>
      <c r="D236" s="9">
        <f t="shared" si="3"/>
        <v>56</v>
      </c>
      <c r="E236" s="11">
        <v>211110</v>
      </c>
      <c r="F236" s="11">
        <v>235101</v>
      </c>
      <c r="G236" s="9">
        <v>2912</v>
      </c>
      <c r="H236" s="9">
        <v>52</v>
      </c>
    </row>
    <row r="237" spans="1:8">
      <c r="A237" s="56" t="s">
        <v>12</v>
      </c>
      <c r="B237" s="56" t="s">
        <v>446</v>
      </c>
      <c r="C237" s="57">
        <v>19393</v>
      </c>
      <c r="D237" s="58">
        <f t="shared" si="3"/>
        <v>58</v>
      </c>
      <c r="E237" s="57">
        <v>215224</v>
      </c>
      <c r="F237" s="57">
        <v>214073</v>
      </c>
      <c r="G237" s="9">
        <v>3016</v>
      </c>
      <c r="H237" s="9">
        <v>52</v>
      </c>
    </row>
    <row r="238" spans="1:8">
      <c r="A238" t="s">
        <v>12</v>
      </c>
      <c r="B238" t="s">
        <v>445</v>
      </c>
      <c r="C238" s="11">
        <v>34068</v>
      </c>
      <c r="D238" s="9">
        <f t="shared" si="3"/>
        <v>58</v>
      </c>
      <c r="E238" s="11">
        <v>269416</v>
      </c>
      <c r="F238" s="11">
        <v>256150</v>
      </c>
      <c r="G238" s="9">
        <v>3016</v>
      </c>
      <c r="H238" s="9">
        <v>52</v>
      </c>
    </row>
    <row r="239" spans="1:8">
      <c r="A239" t="s">
        <v>43</v>
      </c>
      <c r="B239" t="s">
        <v>579</v>
      </c>
      <c r="C239" s="11">
        <v>46626</v>
      </c>
      <c r="D239" s="9">
        <f t="shared" si="3"/>
        <v>58.67307692307692</v>
      </c>
      <c r="E239" s="11">
        <v>316766</v>
      </c>
      <c r="F239" s="11">
        <v>338700</v>
      </c>
      <c r="G239" s="9">
        <v>3051</v>
      </c>
      <c r="H239" s="9">
        <v>52</v>
      </c>
    </row>
    <row r="241" spans="1:1">
      <c r="A241" t="s">
        <v>625</v>
      </c>
    </row>
    <row r="242" spans="1:1">
      <c r="A242" t="s">
        <v>635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6</vt:i4>
      </vt:variant>
    </vt:vector>
  </HeadingPairs>
  <TitlesOfParts>
    <vt:vector size="14" baseType="lpstr">
      <vt:lpstr>Operations</vt:lpstr>
      <vt:lpstr>Income</vt:lpstr>
      <vt:lpstr>Expenditures</vt:lpstr>
      <vt:lpstr>Materials</vt:lpstr>
      <vt:lpstr>Services</vt:lpstr>
      <vt:lpstr>Technology</vt:lpstr>
      <vt:lpstr>Funding City and County</vt:lpstr>
      <vt:lpstr>Circulation Branches</vt:lpstr>
      <vt:lpstr>Expenditures!Print_Titles</vt:lpstr>
      <vt:lpstr>'Funding City and County'!Print_Titles</vt:lpstr>
      <vt:lpstr>Income!Print_Titles</vt:lpstr>
      <vt:lpstr>Materials!Print_Titles</vt:lpstr>
      <vt:lpstr>Operations!Print_Titles</vt:lpstr>
      <vt:lpstr>Services!Print_Titles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Nabzdyk</dc:creator>
  <cp:lastModifiedBy>jnabzdyk</cp:lastModifiedBy>
  <cp:lastPrinted>2013-04-18T16:21:15Z</cp:lastPrinted>
  <dcterms:created xsi:type="dcterms:W3CDTF">2013-03-06T16:52:41Z</dcterms:created>
  <dcterms:modified xsi:type="dcterms:W3CDTF">2015-04-09T19:24:57Z</dcterms:modified>
</cp:coreProperties>
</file>