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2120" windowHeight="9120" firstSheet="6" activeTab="7"/>
  </bookViews>
  <sheets>
    <sheet name="Operations" sheetId="1" r:id="rId1"/>
    <sheet name="Income" sheetId="3" r:id="rId2"/>
    <sheet name="Expenditures" sheetId="5" r:id="rId3"/>
    <sheet name="Materials" sheetId="4" r:id="rId4"/>
    <sheet name="Services" sheetId="6" r:id="rId5"/>
    <sheet name="Funding by City and County" sheetId="7" r:id="rId6"/>
    <sheet name="Local Funding Alphabetically" sheetId="8" r:id="rId7"/>
    <sheet name="Funding Lowest to Highest" sheetId="9" r:id="rId8"/>
    <sheet name="Branches 08" sheetId="10" r:id="rId9"/>
  </sheets>
  <definedNames>
    <definedName name="_xlnm.Print_Area" localSheetId="5">'Funding by City and County'!$A:$I</definedName>
    <definedName name="_xlnm.Print_Titles" localSheetId="8">'Branches 08'!$1:$3</definedName>
    <definedName name="_xlnm.Print_Titles" localSheetId="2">Expenditures!$1:$2</definedName>
    <definedName name="_xlnm.Print_Titles" localSheetId="5">'Funding by City and County'!$1:$3</definedName>
    <definedName name="_xlnm.Print_Titles" localSheetId="7">'Funding Lowest to Highest'!$1:$2</definedName>
    <definedName name="_xlnm.Print_Titles" localSheetId="1">Income!$1:$1</definedName>
    <definedName name="_xlnm.Print_Titles" localSheetId="6">'Local Funding Alphabetically'!$1:$2</definedName>
    <definedName name="_xlnm.Print_Titles" localSheetId="3">Materials!$1:$2</definedName>
    <definedName name="_xlnm.Print_Titles" localSheetId="0">Operations!$1:$1</definedName>
    <definedName name="_xlnm.Print_Titles" localSheetId="4">Services!$1:$2</definedName>
  </definedNames>
  <calcPr calcId="125725" fullCalcOnLoad="1"/>
</workbook>
</file>

<file path=xl/calcChain.xml><?xml version="1.0" encoding="utf-8"?>
<calcChain xmlns="http://schemas.openxmlformats.org/spreadsheetml/2006/main">
  <c r="I120" i="7"/>
  <c r="F15" i="9"/>
  <c r="F49"/>
  <c r="F56"/>
  <c r="F73"/>
  <c r="F51"/>
  <c r="F6"/>
  <c r="F21"/>
  <c r="F9"/>
  <c r="F13"/>
  <c r="F29"/>
  <c r="F80"/>
  <c r="F35"/>
  <c r="F85"/>
  <c r="F18"/>
  <c r="F69"/>
  <c r="F75"/>
  <c r="F57"/>
  <c r="F53"/>
  <c r="F20"/>
  <c r="F41"/>
  <c r="F14"/>
  <c r="F42"/>
  <c r="F59"/>
  <c r="F55"/>
  <c r="F67"/>
  <c r="F30"/>
  <c r="F47"/>
  <c r="F7"/>
  <c r="F68"/>
  <c r="F25"/>
  <c r="F37"/>
  <c r="F24"/>
  <c r="F78"/>
  <c r="F74"/>
  <c r="F4"/>
  <c r="F70"/>
  <c r="F88"/>
  <c r="F77"/>
  <c r="F81"/>
  <c r="F76"/>
  <c r="F83"/>
  <c r="F22"/>
  <c r="F31"/>
  <c r="F54"/>
  <c r="F3"/>
  <c r="F86"/>
  <c r="F10"/>
  <c r="F50"/>
  <c r="F36"/>
  <c r="F17"/>
  <c r="F28"/>
  <c r="F66"/>
  <c r="F23"/>
  <c r="F26"/>
  <c r="F45"/>
  <c r="F34"/>
  <c r="F82"/>
  <c r="F27"/>
  <c r="F11"/>
  <c r="F39"/>
  <c r="F87"/>
  <c r="F43"/>
  <c r="F63"/>
  <c r="F58"/>
  <c r="F71"/>
  <c r="F38"/>
  <c r="F46"/>
  <c r="F16"/>
  <c r="F33"/>
  <c r="F32"/>
  <c r="F5"/>
  <c r="F40"/>
  <c r="F44"/>
  <c r="F64"/>
  <c r="F65"/>
  <c r="F19"/>
  <c r="F12"/>
  <c r="F79"/>
  <c r="F52"/>
  <c r="F72"/>
  <c r="F61"/>
  <c r="F48"/>
  <c r="F62"/>
  <c r="F60"/>
  <c r="F8"/>
  <c r="F84"/>
  <c r="G79" i="8"/>
  <c r="G73"/>
  <c r="G71"/>
  <c r="G67"/>
  <c r="G64"/>
  <c r="G57"/>
  <c r="G54"/>
  <c r="G49"/>
  <c r="G41"/>
  <c r="G39"/>
  <c r="G35"/>
  <c r="G32"/>
  <c r="G22"/>
  <c r="G19"/>
  <c r="G15"/>
  <c r="G13"/>
  <c r="G8"/>
  <c r="F83"/>
  <c r="F82"/>
  <c r="F81"/>
  <c r="F80"/>
  <c r="F79"/>
  <c r="F74"/>
  <c r="F73"/>
  <c r="F72"/>
  <c r="F71"/>
  <c r="F70"/>
  <c r="F69"/>
  <c r="F68"/>
  <c r="F67"/>
  <c r="F66"/>
  <c r="F65"/>
  <c r="F64"/>
  <c r="F61"/>
  <c r="F60"/>
  <c r="F59"/>
  <c r="F58"/>
  <c r="F57"/>
  <c r="F55"/>
  <c r="F54"/>
  <c r="F53"/>
  <c r="F52"/>
  <c r="F51"/>
  <c r="F50"/>
  <c r="F49"/>
  <c r="F43"/>
  <c r="F42"/>
  <c r="F41"/>
  <c r="F40"/>
  <c r="F39"/>
  <c r="F36"/>
  <c r="F35"/>
  <c r="F34"/>
  <c r="F33"/>
  <c r="F32"/>
  <c r="F26"/>
  <c r="F25"/>
  <c r="F24"/>
  <c r="F23"/>
  <c r="F22"/>
  <c r="F20"/>
  <c r="F19"/>
  <c r="F18"/>
  <c r="F17"/>
  <c r="F16"/>
  <c r="F15"/>
  <c r="F14"/>
  <c r="F13"/>
  <c r="F11"/>
  <c r="F10"/>
  <c r="F9"/>
  <c r="F8"/>
  <c r="F89"/>
  <c r="F88"/>
  <c r="F87"/>
  <c r="F86"/>
  <c r="F85"/>
  <c r="F84"/>
  <c r="F78"/>
  <c r="F77"/>
  <c r="F76"/>
  <c r="F75"/>
  <c r="F63"/>
  <c r="F62"/>
  <c r="F56"/>
  <c r="F48"/>
  <c r="F47"/>
  <c r="F46"/>
  <c r="F45"/>
  <c r="F44"/>
  <c r="F38"/>
  <c r="F37"/>
  <c r="F31"/>
  <c r="F30"/>
  <c r="F29"/>
  <c r="F28"/>
  <c r="F27"/>
  <c r="F21"/>
  <c r="F12"/>
  <c r="F7"/>
  <c r="F6"/>
  <c r="F5"/>
  <c r="F4"/>
  <c r="F3"/>
  <c r="G159" i="7"/>
  <c r="D159"/>
  <c r="I137"/>
  <c r="I134"/>
  <c r="I131"/>
  <c r="I125"/>
  <c r="I122"/>
  <c r="I98"/>
  <c r="I77"/>
  <c r="I71"/>
  <c r="I65"/>
  <c r="I49"/>
  <c r="I31"/>
  <c r="I14"/>
  <c r="I36"/>
  <c r="I5"/>
  <c r="I90"/>
  <c r="I155"/>
  <c r="I157"/>
  <c r="I154"/>
  <c r="I153"/>
  <c r="I152"/>
  <c r="I151"/>
  <c r="I146"/>
  <c r="I144"/>
  <c r="I142"/>
  <c r="I129"/>
  <c r="I119"/>
  <c r="I114"/>
  <c r="I113"/>
  <c r="I111"/>
  <c r="I97"/>
  <c r="I96"/>
  <c r="I95"/>
  <c r="I91"/>
  <c r="I87"/>
  <c r="I85"/>
  <c r="I83"/>
  <c r="I82"/>
  <c r="I76"/>
  <c r="I69"/>
  <c r="I64"/>
  <c r="I62"/>
  <c r="I61"/>
  <c r="I48"/>
  <c r="I42"/>
  <c r="I30"/>
  <c r="I11"/>
  <c r="I10"/>
  <c r="I6"/>
  <c r="I4"/>
  <c r="H66" i="6"/>
  <c r="H65"/>
  <c r="H62"/>
  <c r="H61"/>
  <c r="H60"/>
  <c r="H59"/>
  <c r="H58"/>
  <c r="H55"/>
  <c r="H54"/>
  <c r="H45"/>
  <c r="H53"/>
  <c r="H52"/>
  <c r="H49"/>
  <c r="H48"/>
  <c r="H47"/>
  <c r="H46"/>
  <c r="H44"/>
  <c r="H43"/>
  <c r="H40"/>
  <c r="H39"/>
  <c r="H38"/>
  <c r="H37"/>
  <c r="H36"/>
  <c r="H35"/>
  <c r="H34"/>
  <c r="H33"/>
  <c r="H32"/>
  <c r="H29"/>
  <c r="H28"/>
  <c r="H27"/>
  <c r="H26"/>
  <c r="H25"/>
  <c r="H24"/>
  <c r="H23"/>
  <c r="H22"/>
  <c r="H21"/>
  <c r="H20"/>
  <c r="H19"/>
  <c r="H18"/>
  <c r="H17"/>
  <c r="H16"/>
  <c r="H13"/>
  <c r="H12"/>
  <c r="H11"/>
  <c r="H10"/>
  <c r="H9"/>
  <c r="H8"/>
  <c r="H7"/>
  <c r="H6"/>
  <c r="H5"/>
  <c r="J66"/>
  <c r="J65"/>
  <c r="J62"/>
  <c r="J61"/>
  <c r="J60"/>
  <c r="J59"/>
  <c r="J58"/>
  <c r="J55"/>
  <c r="J54"/>
  <c r="J45"/>
  <c r="J53"/>
  <c r="J52"/>
  <c r="J49"/>
  <c r="J48"/>
  <c r="J47"/>
  <c r="J46"/>
  <c r="J44"/>
  <c r="J43"/>
  <c r="J40"/>
  <c r="J39"/>
  <c r="J38"/>
  <c r="J37"/>
  <c r="J36"/>
  <c r="J35"/>
  <c r="J34"/>
  <c r="J33"/>
  <c r="J32"/>
  <c r="J29"/>
  <c r="J28"/>
  <c r="J27"/>
  <c r="J26"/>
  <c r="J25"/>
  <c r="J24"/>
  <c r="J23"/>
  <c r="J22"/>
  <c r="J21"/>
  <c r="J20"/>
  <c r="J19"/>
  <c r="J18"/>
  <c r="J17"/>
  <c r="J16"/>
  <c r="J13"/>
  <c r="J12"/>
  <c r="J11"/>
  <c r="J10"/>
  <c r="J9"/>
  <c r="J8"/>
  <c r="J7"/>
  <c r="J6"/>
  <c r="J5"/>
  <c r="R68"/>
  <c r="Q68"/>
  <c r="P68"/>
  <c r="O68"/>
  <c r="N68"/>
  <c r="M68"/>
  <c r="L68"/>
  <c r="K68"/>
  <c r="I68"/>
  <c r="J68"/>
  <c r="G68"/>
  <c r="H68"/>
  <c r="F68"/>
  <c r="E68"/>
  <c r="D68"/>
  <c r="C68"/>
  <c r="B68"/>
  <c r="O66" i="4"/>
  <c r="O65"/>
  <c r="O62"/>
  <c r="O61"/>
  <c r="O60"/>
  <c r="O59"/>
  <c r="O58"/>
  <c r="O55"/>
  <c r="O54"/>
  <c r="O45"/>
  <c r="O53"/>
  <c r="O52"/>
  <c r="O49"/>
  <c r="O48"/>
  <c r="O47"/>
  <c r="O46"/>
  <c r="O44"/>
  <c r="O43"/>
  <c r="O40"/>
  <c r="O39"/>
  <c r="O38"/>
  <c r="O37"/>
  <c r="O36"/>
  <c r="O35"/>
  <c r="O34"/>
  <c r="O33"/>
  <c r="O32"/>
  <c r="O29"/>
  <c r="O28"/>
  <c r="O27"/>
  <c r="O26"/>
  <c r="O25"/>
  <c r="O24"/>
  <c r="O23"/>
  <c r="O22"/>
  <c r="O21"/>
  <c r="O20"/>
  <c r="O19"/>
  <c r="O18"/>
  <c r="O17"/>
  <c r="O16"/>
  <c r="O13"/>
  <c r="O12"/>
  <c r="O11"/>
  <c r="O10"/>
  <c r="O9"/>
  <c r="O8"/>
  <c r="O7"/>
  <c r="O6"/>
  <c r="O5"/>
  <c r="T66"/>
  <c r="T65"/>
  <c r="T62"/>
  <c r="T61"/>
  <c r="T60"/>
  <c r="T59"/>
  <c r="T58"/>
  <c r="T55"/>
  <c r="T54"/>
  <c r="T45"/>
  <c r="T53"/>
  <c r="T52"/>
  <c r="T49"/>
  <c r="T48"/>
  <c r="T47"/>
  <c r="T46"/>
  <c r="T44"/>
  <c r="T43"/>
  <c r="T40"/>
  <c r="T39"/>
  <c r="T38"/>
  <c r="T37"/>
  <c r="T36"/>
  <c r="T35"/>
  <c r="T34"/>
  <c r="T33"/>
  <c r="T32"/>
  <c r="T29"/>
  <c r="T28"/>
  <c r="T27"/>
  <c r="T26"/>
  <c r="T25"/>
  <c r="T24"/>
  <c r="T23"/>
  <c r="T22"/>
  <c r="T21"/>
  <c r="T20"/>
  <c r="T19"/>
  <c r="T18"/>
  <c r="T17"/>
  <c r="T16"/>
  <c r="T13"/>
  <c r="T12"/>
  <c r="T11"/>
  <c r="T10"/>
  <c r="T9"/>
  <c r="T8"/>
  <c r="T7"/>
  <c r="T6"/>
  <c r="T5"/>
  <c r="S68"/>
  <c r="T68"/>
  <c r="R68"/>
  <c r="Q68"/>
  <c r="P68"/>
  <c r="N68"/>
  <c r="O68"/>
  <c r="L68"/>
  <c r="K68"/>
  <c r="M68"/>
  <c r="J68"/>
  <c r="I68"/>
  <c r="H68"/>
  <c r="G68"/>
  <c r="F68"/>
  <c r="E68"/>
  <c r="D68"/>
  <c r="C68"/>
  <c r="B68"/>
  <c r="N66" i="5"/>
  <c r="N65"/>
  <c r="N62"/>
  <c r="N61"/>
  <c r="N60"/>
  <c r="N59"/>
  <c r="N58"/>
  <c r="N55"/>
  <c r="N54"/>
  <c r="N45"/>
  <c r="N53"/>
  <c r="N52"/>
  <c r="N49"/>
  <c r="N48"/>
  <c r="N47"/>
  <c r="N46"/>
  <c r="N44"/>
  <c r="N43"/>
  <c r="N40"/>
  <c r="N39"/>
  <c r="N38"/>
  <c r="N37"/>
  <c r="N36"/>
  <c r="N35"/>
  <c r="N34"/>
  <c r="N33"/>
  <c r="N32"/>
  <c r="N29"/>
  <c r="N28"/>
  <c r="N27"/>
  <c r="N26"/>
  <c r="N25"/>
  <c r="N24"/>
  <c r="N23"/>
  <c r="N22"/>
  <c r="N21"/>
  <c r="N20"/>
  <c r="N19"/>
  <c r="N18"/>
  <c r="N17"/>
  <c r="N16"/>
  <c r="N13"/>
  <c r="N12"/>
  <c r="N11"/>
  <c r="N10"/>
  <c r="N9"/>
  <c r="N8"/>
  <c r="N7"/>
  <c r="N6"/>
  <c r="N5"/>
  <c r="J66"/>
  <c r="J65"/>
  <c r="J62"/>
  <c r="J61"/>
  <c r="J60"/>
  <c r="J59"/>
  <c r="J58"/>
  <c r="J55"/>
  <c r="J54"/>
  <c r="J45"/>
  <c r="J53"/>
  <c r="J52"/>
  <c r="J49"/>
  <c r="J48"/>
  <c r="J47"/>
  <c r="J46"/>
  <c r="J44"/>
  <c r="J43"/>
  <c r="J40"/>
  <c r="J39"/>
  <c r="J38"/>
  <c r="J37"/>
  <c r="J36"/>
  <c r="J35"/>
  <c r="J34"/>
  <c r="J33"/>
  <c r="J32"/>
  <c r="J29"/>
  <c r="J28"/>
  <c r="J27"/>
  <c r="J26"/>
  <c r="J25"/>
  <c r="J24"/>
  <c r="J23"/>
  <c r="J22"/>
  <c r="J21"/>
  <c r="J20"/>
  <c r="J19"/>
  <c r="J18"/>
  <c r="J17"/>
  <c r="J16"/>
  <c r="J13"/>
  <c r="J12"/>
  <c r="J11"/>
  <c r="J10"/>
  <c r="J9"/>
  <c r="J8"/>
  <c r="J7"/>
  <c r="J6"/>
  <c r="J5"/>
  <c r="P68"/>
  <c r="O68"/>
  <c r="M68"/>
  <c r="N68"/>
  <c r="L68"/>
  <c r="K68"/>
  <c r="I68"/>
  <c r="J68"/>
  <c r="H68"/>
  <c r="G68"/>
  <c r="F68"/>
  <c r="D68"/>
  <c r="E68"/>
  <c r="C68"/>
  <c r="B68"/>
  <c r="E66"/>
  <c r="E65"/>
  <c r="E62"/>
  <c r="E61"/>
  <c r="E60"/>
  <c r="E59"/>
  <c r="E58"/>
  <c r="E55"/>
  <c r="E54"/>
  <c r="E45"/>
  <c r="E53"/>
  <c r="E52"/>
  <c r="E49"/>
  <c r="E48"/>
  <c r="E47"/>
  <c r="E46"/>
  <c r="E44"/>
  <c r="E43"/>
  <c r="E40"/>
  <c r="E39"/>
  <c r="E38"/>
  <c r="E37"/>
  <c r="E36"/>
  <c r="E35"/>
  <c r="E34"/>
  <c r="E33"/>
  <c r="E32"/>
  <c r="E29"/>
  <c r="E28"/>
  <c r="E27"/>
  <c r="E26"/>
  <c r="E25"/>
  <c r="E24"/>
  <c r="E23"/>
  <c r="E22"/>
  <c r="E21"/>
  <c r="E20"/>
  <c r="E19"/>
  <c r="E18"/>
  <c r="E17"/>
  <c r="E16"/>
  <c r="E13"/>
  <c r="E12"/>
  <c r="E11"/>
  <c r="E10"/>
  <c r="E9"/>
  <c r="E8"/>
  <c r="E7"/>
  <c r="E6"/>
  <c r="E5"/>
  <c r="D4" i="3"/>
  <c r="D5"/>
  <c r="D6"/>
  <c r="D7"/>
  <c r="D8"/>
  <c r="D9"/>
  <c r="D10"/>
  <c r="D11"/>
  <c r="D12"/>
  <c r="D15"/>
  <c r="D16"/>
  <c r="D17"/>
  <c r="D18"/>
  <c r="D19"/>
  <c r="D20"/>
  <c r="D21"/>
  <c r="D22"/>
  <c r="D23"/>
  <c r="D24"/>
  <c r="D25"/>
  <c r="D26"/>
  <c r="D27"/>
  <c r="D28"/>
  <c r="D31"/>
  <c r="D32"/>
  <c r="D33"/>
  <c r="D34"/>
  <c r="D35"/>
  <c r="D36"/>
  <c r="D37"/>
  <c r="D38"/>
  <c r="D39"/>
  <c r="L39"/>
  <c r="M39"/>
  <c r="D42"/>
  <c r="D43"/>
  <c r="L43"/>
  <c r="M43"/>
  <c r="D45"/>
  <c r="D46"/>
  <c r="L46"/>
  <c r="M46"/>
  <c r="D47"/>
  <c r="D48"/>
  <c r="L48"/>
  <c r="M48"/>
  <c r="D51"/>
  <c r="D52"/>
  <c r="L52"/>
  <c r="M52"/>
  <c r="D44"/>
  <c r="D53"/>
  <c r="L53"/>
  <c r="M53"/>
  <c r="D54"/>
  <c r="D57"/>
  <c r="L57"/>
  <c r="M57"/>
  <c r="D58"/>
  <c r="D59"/>
  <c r="L59"/>
  <c r="M59"/>
  <c r="D60"/>
  <c r="D61"/>
  <c r="L61"/>
  <c r="M61"/>
  <c r="D64"/>
  <c r="D65"/>
  <c r="L65"/>
  <c r="M65"/>
  <c r="F67"/>
  <c r="H67"/>
  <c r="J67"/>
  <c r="L64"/>
  <c r="M64"/>
  <c r="L60"/>
  <c r="M60"/>
  <c r="L58"/>
  <c r="M58"/>
  <c r="L54"/>
  <c r="M54"/>
  <c r="L44"/>
  <c r="M44"/>
  <c r="L51"/>
  <c r="M51"/>
  <c r="L47"/>
  <c r="M47"/>
  <c r="L45"/>
  <c r="M45"/>
  <c r="L42"/>
  <c r="M42"/>
  <c r="L38"/>
  <c r="M38"/>
  <c r="L37"/>
  <c r="M37"/>
  <c r="L36"/>
  <c r="M36"/>
  <c r="L35"/>
  <c r="M35"/>
  <c r="L34"/>
  <c r="M34"/>
  <c r="L33"/>
  <c r="M33"/>
  <c r="L32"/>
  <c r="M32"/>
  <c r="L31"/>
  <c r="M31"/>
  <c r="L28"/>
  <c r="M28"/>
  <c r="L27"/>
  <c r="M27"/>
  <c r="L26"/>
  <c r="M26"/>
  <c r="L25"/>
  <c r="M25"/>
  <c r="L24"/>
  <c r="M24"/>
  <c r="L23"/>
  <c r="M23"/>
  <c r="L22"/>
  <c r="M22"/>
  <c r="L21"/>
  <c r="M21"/>
  <c r="L20"/>
  <c r="M20"/>
  <c r="L19"/>
  <c r="M19"/>
  <c r="L18"/>
  <c r="M18"/>
  <c r="L17"/>
  <c r="M17"/>
  <c r="L16"/>
  <c r="M16"/>
  <c r="L15"/>
  <c r="M15"/>
  <c r="L12"/>
  <c r="M12"/>
  <c r="L11"/>
  <c r="M11"/>
  <c r="L10"/>
  <c r="M10"/>
  <c r="L9"/>
  <c r="M9"/>
  <c r="L8"/>
  <c r="M8"/>
  <c r="L7"/>
  <c r="M7"/>
  <c r="L6"/>
  <c r="M6"/>
  <c r="L5"/>
  <c r="M5"/>
  <c r="L4"/>
  <c r="M4"/>
  <c r="K67"/>
  <c r="K65"/>
  <c r="K64"/>
  <c r="K61"/>
  <c r="K60"/>
  <c r="K59"/>
  <c r="K58"/>
  <c r="K57"/>
  <c r="K54"/>
  <c r="K53"/>
  <c r="K44"/>
  <c r="K52"/>
  <c r="K51"/>
  <c r="K48"/>
  <c r="K47"/>
  <c r="K46"/>
  <c r="K45"/>
  <c r="K43"/>
  <c r="K42"/>
  <c r="K39"/>
  <c r="K38"/>
  <c r="K37"/>
  <c r="K36"/>
  <c r="K35"/>
  <c r="K34"/>
  <c r="K33"/>
  <c r="K32"/>
  <c r="K31"/>
  <c r="K28"/>
  <c r="K27"/>
  <c r="K26"/>
  <c r="K25"/>
  <c r="K24"/>
  <c r="K23"/>
  <c r="K22"/>
  <c r="K21"/>
  <c r="K20"/>
  <c r="K19"/>
  <c r="K18"/>
  <c r="K17"/>
  <c r="K16"/>
  <c r="K15"/>
  <c r="K12"/>
  <c r="K11"/>
  <c r="K10"/>
  <c r="K9"/>
  <c r="K8"/>
  <c r="K7"/>
  <c r="K6"/>
  <c r="K5"/>
  <c r="K4"/>
  <c r="I67"/>
  <c r="I65"/>
  <c r="I64"/>
  <c r="I61"/>
  <c r="I60"/>
  <c r="I59"/>
  <c r="I58"/>
  <c r="I57"/>
  <c r="I54"/>
  <c r="I53"/>
  <c r="I44"/>
  <c r="I52"/>
  <c r="I51"/>
  <c r="I48"/>
  <c r="I47"/>
  <c r="I46"/>
  <c r="I45"/>
  <c r="I43"/>
  <c r="I42"/>
  <c r="I39"/>
  <c r="I38"/>
  <c r="I37"/>
  <c r="I36"/>
  <c r="I35"/>
  <c r="I34"/>
  <c r="I33"/>
  <c r="I32"/>
  <c r="I31"/>
  <c r="I28"/>
  <c r="I27"/>
  <c r="I26"/>
  <c r="I25"/>
  <c r="I24"/>
  <c r="I23"/>
  <c r="I22"/>
  <c r="I21"/>
  <c r="I20"/>
  <c r="I19"/>
  <c r="I18"/>
  <c r="I17"/>
  <c r="I16"/>
  <c r="I15"/>
  <c r="I12"/>
  <c r="I11"/>
  <c r="I10"/>
  <c r="I9"/>
  <c r="I8"/>
  <c r="I7"/>
  <c r="I6"/>
  <c r="I5"/>
  <c r="I4"/>
  <c r="G67"/>
  <c r="G65"/>
  <c r="G64"/>
  <c r="G61"/>
  <c r="G60"/>
  <c r="G59"/>
  <c r="G58"/>
  <c r="G57"/>
  <c r="G54"/>
  <c r="G53"/>
  <c r="G44"/>
  <c r="G52"/>
  <c r="G51"/>
  <c r="G48"/>
  <c r="G47"/>
  <c r="G46"/>
  <c r="G45"/>
  <c r="G43"/>
  <c r="G42"/>
  <c r="G39"/>
  <c r="G38"/>
  <c r="G37"/>
  <c r="G36"/>
  <c r="G35"/>
  <c r="G34"/>
  <c r="G33"/>
  <c r="G32"/>
  <c r="G31"/>
  <c r="G28"/>
  <c r="G27"/>
  <c r="G26"/>
  <c r="G25"/>
  <c r="G24"/>
  <c r="G23"/>
  <c r="G22"/>
  <c r="G21"/>
  <c r="G20"/>
  <c r="G19"/>
  <c r="G18"/>
  <c r="G17"/>
  <c r="G16"/>
  <c r="G15"/>
  <c r="G12"/>
  <c r="G11"/>
  <c r="G10"/>
  <c r="G9"/>
  <c r="G8"/>
  <c r="G7"/>
  <c r="G6"/>
  <c r="G5"/>
  <c r="G4"/>
  <c r="E65"/>
  <c r="E64"/>
  <c r="E61"/>
  <c r="E60"/>
  <c r="E59"/>
  <c r="E58"/>
  <c r="E57"/>
  <c r="E54"/>
  <c r="E53"/>
  <c r="E44"/>
  <c r="E52"/>
  <c r="E51"/>
  <c r="E48"/>
  <c r="E47"/>
  <c r="E46"/>
  <c r="E45"/>
  <c r="E43"/>
  <c r="E42"/>
  <c r="E39"/>
  <c r="E38"/>
  <c r="E37"/>
  <c r="E36"/>
  <c r="E35"/>
  <c r="E34"/>
  <c r="E33"/>
  <c r="E32"/>
  <c r="E31"/>
  <c r="E28"/>
  <c r="E27"/>
  <c r="E26"/>
  <c r="E25"/>
  <c r="E24"/>
  <c r="E23"/>
  <c r="E22"/>
  <c r="E21"/>
  <c r="E20"/>
  <c r="E19"/>
  <c r="E18"/>
  <c r="E17"/>
  <c r="E16"/>
  <c r="E15"/>
  <c r="E12"/>
  <c r="E11"/>
  <c r="E10"/>
  <c r="E9"/>
  <c r="E8"/>
  <c r="E7"/>
  <c r="E6"/>
  <c r="E5"/>
  <c r="E4"/>
  <c r="N67"/>
  <c r="C67"/>
  <c r="B67"/>
  <c r="C67" i="1"/>
  <c r="D67"/>
  <c r="E67"/>
  <c r="F67"/>
  <c r="G67"/>
  <c r="H67"/>
  <c r="I67"/>
  <c r="K67"/>
  <c r="J65"/>
  <c r="J64"/>
  <c r="J61"/>
  <c r="J60"/>
  <c r="J59"/>
  <c r="J58"/>
  <c r="J57"/>
  <c r="J54"/>
  <c r="J53"/>
  <c r="J44"/>
  <c r="J52"/>
  <c r="J51"/>
  <c r="J48"/>
  <c r="J47"/>
  <c r="J46"/>
  <c r="J45"/>
  <c r="J43"/>
  <c r="J42"/>
  <c r="J39"/>
  <c r="J38"/>
  <c r="J37"/>
  <c r="J36"/>
  <c r="J35"/>
  <c r="J34"/>
  <c r="J33"/>
  <c r="J32"/>
  <c r="J31"/>
  <c r="J28"/>
  <c r="J27"/>
  <c r="J26"/>
  <c r="J25"/>
  <c r="J24"/>
  <c r="J23"/>
  <c r="J22"/>
  <c r="J21"/>
  <c r="J20"/>
  <c r="J19"/>
  <c r="J18"/>
  <c r="J17"/>
  <c r="J16"/>
  <c r="J15"/>
  <c r="J12"/>
  <c r="J11"/>
  <c r="J10"/>
  <c r="J9"/>
  <c r="J8"/>
  <c r="J7"/>
  <c r="J6"/>
  <c r="J5"/>
  <c r="J4"/>
  <c r="J67"/>
  <c r="I159" i="7"/>
  <c r="D67" i="3"/>
  <c r="L67"/>
  <c r="M67"/>
  <c r="E67"/>
</calcChain>
</file>

<file path=xl/sharedStrings.xml><?xml version="1.0" encoding="utf-8"?>
<sst xmlns="http://schemas.openxmlformats.org/spreadsheetml/2006/main" count="1535" uniqueCount="663">
  <si>
    <t>BENTON COUNTY LIBRARY</t>
  </si>
  <si>
    <t>BLACKMUR MEMORIAL LIBRARY</t>
  </si>
  <si>
    <t>BOLIVAR COUNTY LIBRARY</t>
  </si>
  <si>
    <t>CARNEGIE PUBLIC LIBRARY</t>
  </si>
  <si>
    <t>CARROLL COUNTY PUBLIC LIBRARY</t>
  </si>
  <si>
    <t>CENTRAL MISSISSIPPI REGIONAL LIBRARY</t>
  </si>
  <si>
    <t>COLUMBUS-LOWNDES PUBLIC LIBRARY</t>
  </si>
  <si>
    <t>COPIAH-JEFFERSON REGIONAL LIBRARY</t>
  </si>
  <si>
    <t>DIXIE REGIONAL LIBRARY SYSTEM</t>
  </si>
  <si>
    <t>EAST MISSISSIPPI REGIONAL LIBRARY</t>
  </si>
  <si>
    <t>ELIZABETH JONES LIBRARY</t>
  </si>
  <si>
    <t>FIRST REGIONAL LIBRARY</t>
  </si>
  <si>
    <t>GREENWOOD-LEFLORE PUBLIC LIBRARY</t>
  </si>
  <si>
    <t>HANCOCK COUNTY LIBRARY</t>
  </si>
  <si>
    <t>HARRIETTE PERSON MEMORIAL LIBRARY</t>
  </si>
  <si>
    <t>HARRISON COUNTY LIBRARY SYSTEM</t>
  </si>
  <si>
    <t>HUMPHREYS COUNTY LIBRARY SYSTEM</t>
  </si>
  <si>
    <t>JACKSON/HINDS LIBRARY SYSTEM</t>
  </si>
  <si>
    <t>JACKSON-GEORGE REGIONAL LIBRARY SYSTEM</t>
  </si>
  <si>
    <t>KEMPER-NEWTON REGIONAL LIBRARY</t>
  </si>
  <si>
    <t>LAMAR COUNTY LIBRARY SYSTEM</t>
  </si>
  <si>
    <t>LAUREL-JONES COUNTY LIBRARY</t>
  </si>
  <si>
    <t>LEE-ITAWAMBA LIBRARY SYSTEM</t>
  </si>
  <si>
    <t>LINCOLN-LAWRENCE-FRANKLIN REGIONAL LIBRARY</t>
  </si>
  <si>
    <t>MADISON COUNTY LIBRARY SYSTEM</t>
  </si>
  <si>
    <t>MARKS-QUITMAN COUNTY LIBRARY</t>
  </si>
  <si>
    <t>MARSHALL COUNTY LIBRARY</t>
  </si>
  <si>
    <t>MERIDIAN-LAUDERDALE COUNTY PUBLIC LIBRARY</t>
  </si>
  <si>
    <t>MID-MISSISSIPPI REGIONAL LIBRARY</t>
  </si>
  <si>
    <t>NATCHEZ ADAMS WILKINSON LIBRARY SERVICE</t>
  </si>
  <si>
    <t>NESHOBA COUNTY PUBLIC LIBRARY</t>
  </si>
  <si>
    <t>NORTHEAST REGIONAL LIBRARY</t>
  </si>
  <si>
    <t>NOXUBEE COUNTY LIBRARY</t>
  </si>
  <si>
    <t>PEARL RIVER COUNTY LIBRARY SYSTEM</t>
  </si>
  <si>
    <t>PIKE-AMITE-WALTHALL LIBRARY SYSTEM</t>
  </si>
  <si>
    <t>PINE FOREST REGIONAL LIBRARY</t>
  </si>
  <si>
    <t>SHARKEY-ISSAQUENA LIBRARY SYSTEM</t>
  </si>
  <si>
    <t>SOUTH MISSISSIPPI REGIONAL LIBRARY</t>
  </si>
  <si>
    <t>STARKVILLE-OKTIBBEHA COUNTY LIBRARY SY</t>
  </si>
  <si>
    <t>SUNFLOWER COUNTY LIBRARY</t>
  </si>
  <si>
    <t>TALLAHATCHIE COUNTY</t>
  </si>
  <si>
    <t>THE LIBRARY OF HATTIESBURG, PETAL &amp; FORREST C</t>
  </si>
  <si>
    <t>TOMBIGBEE REGIONAL LIBRARY</t>
  </si>
  <si>
    <t>UNION COUNTY LIBRARY SYSTEM</t>
  </si>
  <si>
    <t>WARREN COUNTY-VICKSBURG PUBLIC LIBRARY</t>
  </si>
  <si>
    <t>WASHINGTON COUNTY LIBRARY</t>
  </si>
  <si>
    <t>WAYNESBORO-WAYNE COUNTY LIBRARY SYSTEM</t>
  </si>
  <si>
    <t>YALOBUSHA COUNTY LIBRARY</t>
  </si>
  <si>
    <t>YAZOO LIBRARY ASSOCIATION</t>
  </si>
  <si>
    <t>Library Systems by Population</t>
  </si>
  <si>
    <t>Population</t>
  </si>
  <si>
    <t>Hours Weekly</t>
  </si>
  <si>
    <t>Days Weekly</t>
  </si>
  <si>
    <t>HQ &amp; Branches</t>
  </si>
  <si>
    <t>ALA Lib</t>
  </si>
  <si>
    <t>Total Lib</t>
  </si>
  <si>
    <t>Other</t>
  </si>
  <si>
    <t>Total</t>
  </si>
  <si>
    <t>FTE</t>
  </si>
  <si>
    <t>Volunteer Hours</t>
  </si>
  <si>
    <t>Total Employee Hours Week</t>
  </si>
  <si>
    <t>Group I - Under 20,000 Population</t>
  </si>
  <si>
    <t>Group II - 20,001 to 40,000</t>
  </si>
  <si>
    <t>Group III - 40,001 to 60,000</t>
  </si>
  <si>
    <t>Group IV - 60,001 to 80,000</t>
  </si>
  <si>
    <t>Group V - 80,001 to 125,000</t>
  </si>
  <si>
    <t>Group VI - 125,000+</t>
  </si>
  <si>
    <t>Independent</t>
  </si>
  <si>
    <t>Totals</t>
  </si>
  <si>
    <t>*Latest population estimate available: 2005</t>
  </si>
  <si>
    <t>LONG BEACH PUBLIC LIBRARY*</t>
  </si>
  <si>
    <t>LONG BEACH PUBLIC LIBRARY</t>
  </si>
  <si>
    <t>Note: U.S. Census Estimated Populations Released 3/09</t>
  </si>
  <si>
    <t>25,000 to 35,000</t>
  </si>
  <si>
    <t>45,000 to 55,000</t>
  </si>
  <si>
    <t>55,000 to 65,000</t>
  </si>
  <si>
    <t>35,000 to 45,000</t>
  </si>
  <si>
    <t>65,000 +</t>
  </si>
  <si>
    <t>15,000 to 25,000</t>
  </si>
  <si>
    <t>Director Salary Range</t>
  </si>
  <si>
    <t>City Income</t>
  </si>
  <si>
    <t>County Income</t>
  </si>
  <si>
    <t>Total Local Funds</t>
  </si>
  <si>
    <t>Local Per/Capita</t>
  </si>
  <si>
    <t>Federal Income</t>
  </si>
  <si>
    <t>Federal Per/Capita</t>
  </si>
  <si>
    <t>State Income</t>
  </si>
  <si>
    <t>State Per/Capita</t>
  </si>
  <si>
    <t>Other Income</t>
  </si>
  <si>
    <t>Other Per/Capita</t>
  </si>
  <si>
    <t>Total Income</t>
  </si>
  <si>
    <t>Total Per/Capita</t>
  </si>
  <si>
    <t>Capital Revenue</t>
  </si>
  <si>
    <t>TOTALS</t>
  </si>
  <si>
    <t>Staffing Expenditures</t>
  </si>
  <si>
    <t>Salaries</t>
  </si>
  <si>
    <t>Benefits</t>
  </si>
  <si>
    <t>Percent</t>
  </si>
  <si>
    <t>Materials Expenditures</t>
  </si>
  <si>
    <t>Print</t>
  </si>
  <si>
    <t>Electronic</t>
  </si>
  <si>
    <t>Other Expenditures</t>
  </si>
  <si>
    <t>Staff Traing</t>
  </si>
  <si>
    <t>Grand Total</t>
  </si>
  <si>
    <t>Capital Expenditures</t>
  </si>
  <si>
    <t>Library Systems by Populations</t>
  </si>
  <si>
    <t>Group I - Under 20,000</t>
  </si>
  <si>
    <t>Group II - 20,001 - 40,000</t>
  </si>
  <si>
    <t xml:space="preserve"> Print</t>
  </si>
  <si>
    <t xml:space="preserve"> E- Books</t>
  </si>
  <si>
    <t>Audio</t>
  </si>
  <si>
    <t>Video</t>
  </si>
  <si>
    <t xml:space="preserve">Local </t>
  </si>
  <si>
    <t>State</t>
  </si>
  <si>
    <t xml:space="preserve">Print </t>
  </si>
  <si>
    <t>Other Materials</t>
  </si>
  <si>
    <t>Grand Total Materials</t>
  </si>
  <si>
    <t>Per Capita</t>
  </si>
  <si>
    <t>Materials Added</t>
  </si>
  <si>
    <t>Materials Withdrawn</t>
  </si>
  <si>
    <t>Children's Circulation</t>
  </si>
  <si>
    <t>Total Circulation</t>
  </si>
  <si>
    <t>Circulation Per/Capita</t>
  </si>
  <si>
    <t>Formats</t>
  </si>
  <si>
    <t>Databases</t>
  </si>
  <si>
    <t>Subscriptions</t>
  </si>
  <si>
    <t>Other Library Requests</t>
  </si>
  <si>
    <t>Items Provided</t>
  </si>
  <si>
    <t>Requests By Your Library</t>
  </si>
  <si>
    <t>Items Received</t>
  </si>
  <si>
    <t>Reference Questions</t>
  </si>
  <si>
    <t>Library Visits</t>
  </si>
  <si>
    <t>Library Visits Per/Capita</t>
  </si>
  <si>
    <t>Registered Patrons</t>
  </si>
  <si>
    <t xml:space="preserve"> Percentage Population Registered</t>
  </si>
  <si>
    <t>Number of Children's Programs</t>
  </si>
  <si>
    <t>Attendance  Children's Programs</t>
  </si>
  <si>
    <t>Number of Programs at Library</t>
  </si>
  <si>
    <t>Attendance at Library Programs</t>
  </si>
  <si>
    <t>Number of Programs Outside Library</t>
  </si>
  <si>
    <t>Attendance at Outside Events</t>
  </si>
  <si>
    <t>Number of Public Internet Terminals</t>
  </si>
  <si>
    <t>Users Per Year</t>
  </si>
  <si>
    <t>Interlibrary Loans</t>
  </si>
  <si>
    <t>Group Vi - 125,001+</t>
  </si>
  <si>
    <t>Programming Events and Attendance</t>
  </si>
  <si>
    <t>Public Access</t>
  </si>
  <si>
    <t>County</t>
  </si>
  <si>
    <t>*Millage from</t>
  </si>
  <si>
    <t xml:space="preserve"> County</t>
  </si>
  <si>
    <t>City</t>
  </si>
  <si>
    <t>Total Local</t>
  </si>
  <si>
    <t>Library System</t>
  </si>
  <si>
    <t>Funds</t>
  </si>
  <si>
    <t>Cleveland</t>
  </si>
  <si>
    <t>Shaw</t>
  </si>
  <si>
    <t>Shelby</t>
  </si>
  <si>
    <t>Rosedale</t>
  </si>
  <si>
    <t>Clarksdale</t>
  </si>
  <si>
    <t>Pearl</t>
  </si>
  <si>
    <t>Brandon</t>
  </si>
  <si>
    <t>Puckett</t>
  </si>
  <si>
    <t>Pelahatchie</t>
  </si>
  <si>
    <t>Florence</t>
  </si>
  <si>
    <t>Richland</t>
  </si>
  <si>
    <t>Forest</t>
  </si>
  <si>
    <t>Morton</t>
  </si>
  <si>
    <t>Lake</t>
  </si>
  <si>
    <t>Magee</t>
  </si>
  <si>
    <t>D'Lo</t>
  </si>
  <si>
    <t>Mendenhall</t>
  </si>
  <si>
    <t>Mize</t>
  </si>
  <si>
    <t>Polkville</t>
  </si>
  <si>
    <t>Raleigh</t>
  </si>
  <si>
    <t>Taylorsville</t>
  </si>
  <si>
    <t>Columbus</t>
  </si>
  <si>
    <t>Hazlehurst</t>
  </si>
  <si>
    <t>Wesson</t>
  </si>
  <si>
    <t>Georgetown</t>
  </si>
  <si>
    <t>Crystal Springs</t>
  </si>
  <si>
    <t>Fayette</t>
  </si>
  <si>
    <t>Pontotoc</t>
  </si>
  <si>
    <t>Bruce</t>
  </si>
  <si>
    <t>Calhoun City</t>
  </si>
  <si>
    <t>Vardaman</t>
  </si>
  <si>
    <t>Pachuta</t>
  </si>
  <si>
    <t>Stonewall</t>
  </si>
  <si>
    <t>Enterprise</t>
  </si>
  <si>
    <t>Quitman</t>
  </si>
  <si>
    <t>Bay Springs</t>
  </si>
  <si>
    <t>Heidelberg</t>
  </si>
  <si>
    <t>Grenada</t>
  </si>
  <si>
    <t>Batesville</t>
  </si>
  <si>
    <t>Coldwater</t>
  </si>
  <si>
    <t>Crenshaw</t>
  </si>
  <si>
    <t>Hernando</t>
  </si>
  <si>
    <t>Horn Lake</t>
  </si>
  <si>
    <t>Olive Branch</t>
  </si>
  <si>
    <t>Oxford</t>
  </si>
  <si>
    <t>Sardis</t>
  </si>
  <si>
    <t>Senatobia</t>
  </si>
  <si>
    <t>Southaven</t>
  </si>
  <si>
    <t>Tunica</t>
  </si>
  <si>
    <t>Walls</t>
  </si>
  <si>
    <t>Greenwood</t>
  </si>
  <si>
    <t>Bay St. Louis</t>
  </si>
  <si>
    <t>Waveland</t>
  </si>
  <si>
    <t>Port Gibson</t>
  </si>
  <si>
    <t>Gulfport</t>
  </si>
  <si>
    <t>Biloxi</t>
  </si>
  <si>
    <t>Pass Christian</t>
  </si>
  <si>
    <t>D'Iberville</t>
  </si>
  <si>
    <t>Belzoni</t>
  </si>
  <si>
    <t>Isola</t>
  </si>
  <si>
    <t>Gautier</t>
  </si>
  <si>
    <t>Moss Point</t>
  </si>
  <si>
    <t>Ocean Springs</t>
  </si>
  <si>
    <t>Pascagoula</t>
  </si>
  <si>
    <t>Decatur</t>
  </si>
  <si>
    <t>DeKalb</t>
  </si>
  <si>
    <t>Newton</t>
  </si>
  <si>
    <t>Scooba</t>
  </si>
  <si>
    <t>Union</t>
  </si>
  <si>
    <t>Laurel</t>
  </si>
  <si>
    <t>Ellisville</t>
  </si>
  <si>
    <t>Tupelo</t>
  </si>
  <si>
    <t>Fulton</t>
  </si>
  <si>
    <t>Brookhaven</t>
  </si>
  <si>
    <t>Meadville</t>
  </si>
  <si>
    <t>Canton</t>
  </si>
  <si>
    <t>Flora</t>
  </si>
  <si>
    <t>Madison</t>
  </si>
  <si>
    <t>Ridgeland</t>
  </si>
  <si>
    <t>Marks, Mississippi</t>
  </si>
  <si>
    <t>Meridian</t>
  </si>
  <si>
    <t>Carthage</t>
  </si>
  <si>
    <t>Duck Hill</t>
  </si>
  <si>
    <t>Durant</t>
  </si>
  <si>
    <t>Goodman</t>
  </si>
  <si>
    <t>Kilmichael</t>
  </si>
  <si>
    <t>Kosciusko</t>
  </si>
  <si>
    <t>Lexington</t>
  </si>
  <si>
    <t>Louisville</t>
  </si>
  <si>
    <t>Pickens</t>
  </si>
  <si>
    <t>Tchula</t>
  </si>
  <si>
    <t>Walnut Grove</t>
  </si>
  <si>
    <t>West</t>
  </si>
  <si>
    <t>Winona</t>
  </si>
  <si>
    <t>Natchez</t>
  </si>
  <si>
    <t>Philadelphia</t>
  </si>
  <si>
    <t>Macon</t>
  </si>
  <si>
    <t>Picayune</t>
  </si>
  <si>
    <t>Poplarville</t>
  </si>
  <si>
    <t>McComb</t>
  </si>
  <si>
    <t>Gloster</t>
  </si>
  <si>
    <t>Tylertown</t>
  </si>
  <si>
    <t>Richton</t>
  </si>
  <si>
    <t>Collins</t>
  </si>
  <si>
    <t>Wiggins</t>
  </si>
  <si>
    <t>Columbia</t>
  </si>
  <si>
    <t>Prentiss</t>
  </si>
  <si>
    <t>Bassfield</t>
  </si>
  <si>
    <t>Starkville</t>
  </si>
  <si>
    <t>Maben</t>
  </si>
  <si>
    <t>Sturgis</t>
  </si>
  <si>
    <t>Indianola</t>
  </si>
  <si>
    <t>Inverness</t>
  </si>
  <si>
    <t>Moorhead</t>
  </si>
  <si>
    <t>Ruleville</t>
  </si>
  <si>
    <t>Drew</t>
  </si>
  <si>
    <t>Charleston</t>
  </si>
  <si>
    <t>Tutwiler</t>
  </si>
  <si>
    <t>Hattiesburg</t>
  </si>
  <si>
    <t>Petal</t>
  </si>
  <si>
    <t>Nettleton</t>
  </si>
  <si>
    <t>New Albany</t>
  </si>
  <si>
    <t>Greenviille</t>
  </si>
  <si>
    <t>Waynesboro</t>
  </si>
  <si>
    <t>Coffeeville</t>
  </si>
  <si>
    <t>Oakland</t>
  </si>
  <si>
    <t>Yazoo City</t>
  </si>
  <si>
    <t>Carrollton</t>
  </si>
  <si>
    <t>North Carrollton</t>
  </si>
  <si>
    <t>Vaiden</t>
  </si>
  <si>
    <t>CENTRAL MISSISSIPPI REGIONAL LIBRARY SYSTEM</t>
  </si>
  <si>
    <t>Rolling Fork</t>
  </si>
  <si>
    <t>Tishomingo</t>
  </si>
  <si>
    <t>STARKVILLE-OKTIBBEHA COUNTY LIBRARY SYSTEM</t>
  </si>
  <si>
    <t>Benton</t>
  </si>
  <si>
    <t>Bolivar</t>
  </si>
  <si>
    <t>Coahoma</t>
  </si>
  <si>
    <t>Carroll</t>
  </si>
  <si>
    <t>Rankin</t>
  </si>
  <si>
    <t>Scott</t>
  </si>
  <si>
    <t>Simpson</t>
  </si>
  <si>
    <t>Smith</t>
  </si>
  <si>
    <t>Lowndes</t>
  </si>
  <si>
    <t>Copiah</t>
  </si>
  <si>
    <t>Jefferson</t>
  </si>
  <si>
    <t>Calhoun</t>
  </si>
  <si>
    <t>Chickasaw</t>
  </si>
  <si>
    <t>Lee</t>
  </si>
  <si>
    <t xml:space="preserve">Clarke </t>
  </si>
  <si>
    <t xml:space="preserve">Jasper </t>
  </si>
  <si>
    <t>DeSoto</t>
  </si>
  <si>
    <t>Tate</t>
  </si>
  <si>
    <t>Panola</t>
  </si>
  <si>
    <t>Lafayette</t>
  </si>
  <si>
    <t>Leflore</t>
  </si>
  <si>
    <t xml:space="preserve">Hancock </t>
  </si>
  <si>
    <t>Claiborne</t>
  </si>
  <si>
    <t>Harrison</t>
  </si>
  <si>
    <t>Humphreys</t>
  </si>
  <si>
    <t>Jackson</t>
  </si>
  <si>
    <t>George</t>
  </si>
  <si>
    <t>Kemper</t>
  </si>
  <si>
    <t>Lamar</t>
  </si>
  <si>
    <t>Jones</t>
  </si>
  <si>
    <t>Itawamba</t>
  </si>
  <si>
    <t>Lincoln</t>
  </si>
  <si>
    <t>Franklin</t>
  </si>
  <si>
    <t>Lawrence</t>
  </si>
  <si>
    <t>Lauderdale</t>
  </si>
  <si>
    <t>Attala</t>
  </si>
  <si>
    <t>Holmes</t>
  </si>
  <si>
    <t>Leake</t>
  </si>
  <si>
    <t>Montgomery</t>
  </si>
  <si>
    <t>Winston</t>
  </si>
  <si>
    <t>Wilkinson</t>
  </si>
  <si>
    <t>Neshoba</t>
  </si>
  <si>
    <t>Alcorn</t>
  </si>
  <si>
    <t>Tippah</t>
  </si>
  <si>
    <t>Noxubee</t>
  </si>
  <si>
    <t>Pearl River County</t>
  </si>
  <si>
    <t>Pike</t>
  </si>
  <si>
    <t>Amite</t>
  </si>
  <si>
    <t>Walthall</t>
  </si>
  <si>
    <t>Covington</t>
  </si>
  <si>
    <t>Greene</t>
  </si>
  <si>
    <t>Perry</t>
  </si>
  <si>
    <t>Stone</t>
  </si>
  <si>
    <t>Sharkey</t>
  </si>
  <si>
    <t xml:space="preserve">Issaquena </t>
  </si>
  <si>
    <t>Marion</t>
  </si>
  <si>
    <t>Jefferson Davis</t>
  </si>
  <si>
    <t>Oktibbeha</t>
  </si>
  <si>
    <t>Sunflower</t>
  </si>
  <si>
    <t>Tallahatchie</t>
  </si>
  <si>
    <t>Forrest</t>
  </si>
  <si>
    <t>Choctaw</t>
  </si>
  <si>
    <t>Clay</t>
  </si>
  <si>
    <t>Monroe</t>
  </si>
  <si>
    <t>Webster</t>
  </si>
  <si>
    <t>Warren</t>
  </si>
  <si>
    <t>Washington</t>
  </si>
  <si>
    <t>Wayne County</t>
  </si>
  <si>
    <t>Yalobusha County</t>
  </si>
  <si>
    <t>Yazoo</t>
  </si>
  <si>
    <t>Holly Springs</t>
  </si>
  <si>
    <t>Adams</t>
  </si>
  <si>
    <t>Marshall</t>
  </si>
  <si>
    <t>Yalobusha</t>
  </si>
  <si>
    <t>Water Valley</t>
  </si>
  <si>
    <t>Long Beach</t>
  </si>
  <si>
    <t>Hinds</t>
  </si>
  <si>
    <t>Ad Valorem Percentage Received by Library System</t>
  </si>
  <si>
    <t>Average Ad Valorem Per System</t>
  </si>
  <si>
    <t>FY2008 Funding Received from County By Library System</t>
  </si>
  <si>
    <t>**Ad Valorem        Assessment     FY2008</t>
  </si>
  <si>
    <t>Branch and City</t>
  </si>
  <si>
    <t xml:space="preserve">Hours </t>
  </si>
  <si>
    <t>Circulation</t>
  </si>
  <si>
    <t>Open</t>
  </si>
  <si>
    <t>Central Mississippi Regional Library</t>
  </si>
  <si>
    <t>Polkville Public Library</t>
  </si>
  <si>
    <t>Starkville-Oktibbeha County Library System</t>
  </si>
  <si>
    <t>Sturgis Public Library</t>
  </si>
  <si>
    <t>Mid-Mississippi Regional Library</t>
  </si>
  <si>
    <t>West Public Library</t>
  </si>
  <si>
    <t>Sebastopol Public Library</t>
  </si>
  <si>
    <t>Natchez Adams Wilkinson Library Service</t>
  </si>
  <si>
    <t>Kevin Poole Van Cleave Memorial Library - Centreville</t>
  </si>
  <si>
    <t>East Mississippi Regional Library</t>
  </si>
  <si>
    <t>Pachuta Public Library</t>
  </si>
  <si>
    <t>Northeast Regional Library</t>
  </si>
  <si>
    <t>Marietta Library</t>
  </si>
  <si>
    <t>R. T. Prince Memorial Library - Mize</t>
  </si>
  <si>
    <t>South Mississippi Regional Library</t>
  </si>
  <si>
    <t>Dr. Frank L. Leggett Public Library - Bassfield</t>
  </si>
  <si>
    <t>Margaret McRae Memorial Library - Tishomingo</t>
  </si>
  <si>
    <t>Rienzi Library</t>
  </si>
  <si>
    <t>Pike-Amite-Walthall Library System</t>
  </si>
  <si>
    <t>Crosby Public Library</t>
  </si>
  <si>
    <t>Pine Forest Regional Library</t>
  </si>
  <si>
    <t>Conner Graham Memorial Library - Seminary</t>
  </si>
  <si>
    <t>Copiah-Jefferson Regional Library</t>
  </si>
  <si>
    <t>Robert W. Windom, Jr. Public Library - Georgetown</t>
  </si>
  <si>
    <t>Puckett Public Library</t>
  </si>
  <si>
    <t>Lake Public Library</t>
  </si>
  <si>
    <t>Lincoln-Lawrence-Franklin Regional Library</t>
  </si>
  <si>
    <t>New Hebron Public Library</t>
  </si>
  <si>
    <t>Enterprise Public Library</t>
  </si>
  <si>
    <t>First Regional Library</t>
  </si>
  <si>
    <t>Walls Public Library</t>
  </si>
  <si>
    <t>Marks-Quitman County Library</t>
  </si>
  <si>
    <t>Sledge Public Library</t>
  </si>
  <si>
    <t>Columbus-Lowndes Public Library</t>
  </si>
  <si>
    <t>Artesia Public Library</t>
  </si>
  <si>
    <t>Franklin County Public Library - Meadville</t>
  </si>
  <si>
    <t>Osyka Public Library</t>
  </si>
  <si>
    <t>Marshall County Library</t>
  </si>
  <si>
    <t>Potts Camp Library</t>
  </si>
  <si>
    <t>Washington County Library</t>
  </si>
  <si>
    <t>Arcola Library</t>
  </si>
  <si>
    <t>Tombigbee Regional Library</t>
  </si>
  <si>
    <t>Weir Public Library</t>
  </si>
  <si>
    <t>Noxubee County Library</t>
  </si>
  <si>
    <t>Vista J. Daniel Memorial Library - Shuqualak</t>
  </si>
  <si>
    <t>State Line Public Library</t>
  </si>
  <si>
    <t>Benton County Library</t>
  </si>
  <si>
    <t>Hickory Flat Public Library</t>
  </si>
  <si>
    <t>Robert M. Bond Memorial Library HQ - Ashland</t>
  </si>
  <si>
    <t>Union County Library System</t>
  </si>
  <si>
    <t>Nance-McNeely Memorial Library - Myrtle</t>
  </si>
  <si>
    <t>Bolivar County Library</t>
  </si>
  <si>
    <t>Benoit Public Library</t>
  </si>
  <si>
    <t>McLain Public Library</t>
  </si>
  <si>
    <t>Kemper-Newton Regional Library</t>
  </si>
  <si>
    <t>Scooba Public Library</t>
  </si>
  <si>
    <t>Yalobusha County Library</t>
  </si>
  <si>
    <t>Oakland Public Library</t>
  </si>
  <si>
    <t>Gunnison Public Library</t>
  </si>
  <si>
    <t>Jackson/Hinds Library System</t>
  </si>
  <si>
    <t>Annie T. Jeffers Library - Bolton</t>
  </si>
  <si>
    <t>Thelma Rayner Memorial Library - Merigold</t>
  </si>
  <si>
    <t>Dixe Regional Library System</t>
  </si>
  <si>
    <t>Sherman Public Library</t>
  </si>
  <si>
    <t>Crawford Public Library</t>
  </si>
  <si>
    <t>Liberty Public Library</t>
  </si>
  <si>
    <t>New Augusta Public Library</t>
  </si>
  <si>
    <t>Houlka Public Library</t>
  </si>
  <si>
    <t>Humphreys County Library System</t>
  </si>
  <si>
    <t>Isola Public Library</t>
  </si>
  <si>
    <t>Blue Mountain Library</t>
  </si>
  <si>
    <t>Mathiston Public Library</t>
  </si>
  <si>
    <t>Ruth B French Library -Byhalia</t>
  </si>
  <si>
    <t>Kilmichael Public Library</t>
  </si>
  <si>
    <t>Ella Bess Austin Library - Terry</t>
  </si>
  <si>
    <t>Maben Public Library</t>
  </si>
  <si>
    <t>Walnut Library</t>
  </si>
  <si>
    <t>Mary Weems Parker Memorial Library - Heidleberg</t>
  </si>
  <si>
    <t>Carroll County Public Library</t>
  </si>
  <si>
    <t>Vaiden Public Library</t>
  </si>
  <si>
    <t>Carrollton - North Carrollton Public Library HQ</t>
  </si>
  <si>
    <t>Jane Blain Brewer Memorial Library - Mt. Olive</t>
  </si>
  <si>
    <t>DeKalb Public Library</t>
  </si>
  <si>
    <t>Sam Lapidus Memorial Public Library - Crenshaw</t>
  </si>
  <si>
    <t>Evelyn T. Majure Library - Utica</t>
  </si>
  <si>
    <t>Coffeeville Public Library</t>
  </si>
  <si>
    <t>Caledonia Public Library</t>
  </si>
  <si>
    <t>William Estes Powell Memorial Library - Beaumont</t>
  </si>
  <si>
    <t>Leakesville Public Library</t>
  </si>
  <si>
    <t>Richton Public Library - HQ</t>
  </si>
  <si>
    <t>Bude Public Library</t>
  </si>
  <si>
    <t>Edmondson Memorial Library - Vardaman</t>
  </si>
  <si>
    <t>Burnsville Library</t>
  </si>
  <si>
    <t>Sunflower County Library</t>
  </si>
  <si>
    <t>Inverness Public Library</t>
  </si>
  <si>
    <t>Prentiss Public Library</t>
  </si>
  <si>
    <t>Gloster Public Library</t>
  </si>
  <si>
    <t>Robert C. Irwin Public Library - Tunica</t>
  </si>
  <si>
    <t>Brooksville Public Library</t>
  </si>
  <si>
    <t>Woodville Public Libary</t>
  </si>
  <si>
    <t>Goodman Public Library</t>
  </si>
  <si>
    <t>Lamar County Library System</t>
  </si>
  <si>
    <t>L.R. Boyer Memorial Library - Sumrall</t>
  </si>
  <si>
    <t>Pickens Public Library</t>
  </si>
  <si>
    <t>Floyd J. Robinson Memorial Library - Raleigh</t>
  </si>
  <si>
    <t>Evon A. Ford Public Library - Taylorsville</t>
  </si>
  <si>
    <t>Tallahatchie County Library</t>
  </si>
  <si>
    <t>Tutwiler Public Library</t>
  </si>
  <si>
    <t>Lois A. Flagg Library - Edwards</t>
  </si>
  <si>
    <t>Emily Jones Pointer Public Library - Como</t>
  </si>
  <si>
    <t>Decatur Public Library</t>
  </si>
  <si>
    <t>Pelahatchie  Public Library</t>
  </si>
  <si>
    <t>Madison County Library System</t>
  </si>
  <si>
    <t>Flora Public Library</t>
  </si>
  <si>
    <t>Duck Hill Public Library</t>
  </si>
  <si>
    <t>Choctaw County Public Library - Ackerman</t>
  </si>
  <si>
    <t>Jessie J. Edwards Public Library - Coldwater</t>
  </si>
  <si>
    <t>Longie Dale Hamilton Memorial Library - Wesson</t>
  </si>
  <si>
    <t>Lawrence County Public Library - Monticello</t>
  </si>
  <si>
    <t>Raymond Library</t>
  </si>
  <si>
    <t>Harriett Person Memorial Library</t>
  </si>
  <si>
    <t>Harriette Person Memorial Library HQ - Port Gibson</t>
  </si>
  <si>
    <t>Calhoun City Library</t>
  </si>
  <si>
    <t>Marks-Quitman County Library HQ</t>
  </si>
  <si>
    <t>Lexington Public Library</t>
  </si>
  <si>
    <t>Walthall County Library - Tylertown</t>
  </si>
  <si>
    <t>Belmont Library</t>
  </si>
  <si>
    <t>Charleston Public Library</t>
  </si>
  <si>
    <t>Mound Bayou Public Library</t>
  </si>
  <si>
    <t>Sardis Public Library</t>
  </si>
  <si>
    <t>Dorothy J. Lowe Memorial Library - Nettleton</t>
  </si>
  <si>
    <t>Jesse Yancy Memorial Library - Bruce</t>
  </si>
  <si>
    <t>Jefferson County Library - Fayette</t>
  </si>
  <si>
    <t>Union Public Library HQ</t>
  </si>
  <si>
    <t>Magnolia Public Library</t>
  </si>
  <si>
    <t>Drew Public Library</t>
  </si>
  <si>
    <t>Sharkey-Issaquena County Library</t>
  </si>
  <si>
    <t>Sharkey-Issaquena County Library HQ</t>
  </si>
  <si>
    <t>Bay Springs Municipal Library</t>
  </si>
  <si>
    <t>Field Memorial Library - Shaw</t>
  </si>
  <si>
    <t>Tchula Public Library</t>
  </si>
  <si>
    <t>Webster County Public Library - Eupora</t>
  </si>
  <si>
    <t>Quitman Public Library</t>
  </si>
  <si>
    <t>Rosedale Public Library</t>
  </si>
  <si>
    <t>Kathy June Sherrif Public Library - Moorhead</t>
  </si>
  <si>
    <t>Humphreys County Library - Belzoni</t>
  </si>
  <si>
    <t>Purvis Public Library HQ</t>
  </si>
  <si>
    <t>Mendenhall Public Library</t>
  </si>
  <si>
    <t>Lumberton Public Library</t>
  </si>
  <si>
    <t>Dr. Robert T. Hollingsworth Library - Shelby</t>
  </si>
  <si>
    <t>R.E. Blackwell Memorial Library - Collins</t>
  </si>
  <si>
    <t>Pearl River County Library System</t>
  </si>
  <si>
    <t>Poplarville Public Library</t>
  </si>
  <si>
    <t>Durant Public Library</t>
  </si>
  <si>
    <t>Ada Sessions Fant Memorial Library HQ - Macon</t>
  </si>
  <si>
    <t>Okolona Carnegie Library</t>
  </si>
  <si>
    <t>Horace Stansel Library - Ruleville</t>
  </si>
  <si>
    <t>Jackson-George Regional Library System</t>
  </si>
  <si>
    <t>Lucedale-George County Public Library</t>
  </si>
  <si>
    <t>Iuka Library</t>
  </si>
  <si>
    <t>Torrey Wood Memorial Library - Hollandale</t>
  </si>
  <si>
    <t>Florence Public Library</t>
  </si>
  <si>
    <t>Anne Spencer Cox Library - Baldwyn</t>
  </si>
  <si>
    <t>Morton Public Library</t>
  </si>
  <si>
    <t>J. Elliott McMullan Library - Newton</t>
  </si>
  <si>
    <t>Laurel-Jones County Library</t>
  </si>
  <si>
    <t>Ellisville Public Library</t>
  </si>
  <si>
    <t>Blackmur Memorial Library</t>
  </si>
  <si>
    <t>Blackmur Memorial Library HQ - Water Valley</t>
  </si>
  <si>
    <t>Houston Carnegie Library</t>
  </si>
  <si>
    <t>Lee-Itawamba Library System</t>
  </si>
  <si>
    <t>Itawamba County Pratt Memorial Library - Fulton</t>
  </si>
  <si>
    <t>Magee Public Library</t>
  </si>
  <si>
    <t>George W. Covington Memorial Library HQ - Hazlehurst</t>
  </si>
  <si>
    <t>Stone County Library - Wiggins</t>
  </si>
  <si>
    <t>Carthage-Leake County Library</t>
  </si>
  <si>
    <t>Winona-Montgomery County Library</t>
  </si>
  <si>
    <t>Leland Library</t>
  </si>
  <si>
    <t>Ripley Library</t>
  </si>
  <si>
    <t>Waynesboro-Wayne County Library</t>
  </si>
  <si>
    <t>Pontotoc County Library HQ - Pontotoc</t>
  </si>
  <si>
    <t>J.T. Biggs, Jr. Memorial Library - Crystal Springs</t>
  </si>
  <si>
    <t>Forest Public Library</t>
  </si>
  <si>
    <t>Evans Memorial Library - Aberdeen</t>
  </si>
  <si>
    <t>Columbia Marion County Library</t>
  </si>
  <si>
    <t>Winston County Library - Louisville</t>
  </si>
  <si>
    <t>Senatobia Public Library</t>
  </si>
  <si>
    <t>G. Chastain Flynt Memorial Library - Flowood</t>
  </si>
  <si>
    <t>Harrison County Library System</t>
  </si>
  <si>
    <t>D'Iberville Library</t>
  </si>
  <si>
    <t>Richland Public Library</t>
  </si>
  <si>
    <t>Attala County Library  HQ - Kosciusko</t>
  </si>
  <si>
    <t>Amory Municipal Library</t>
  </si>
  <si>
    <t>Neshoba County Public Library</t>
  </si>
  <si>
    <t>Neshoba County Public Library HQ - Philadelphia</t>
  </si>
  <si>
    <t>Batesville Public Library</t>
  </si>
  <si>
    <t>Marshall County Library HQ - Holly Springs</t>
  </si>
  <si>
    <t>Jennie Stephens Smith Library HQ - New Albany</t>
  </si>
  <si>
    <t>George E. Allen Library - Booneville</t>
  </si>
  <si>
    <t>Lincoln-Lawrence-Franklin Regional HQ - Brookhaven</t>
  </si>
  <si>
    <t>The Library of Hattiesburg, Petal &amp; Forrest County</t>
  </si>
  <si>
    <t>Petal Public Library</t>
  </si>
  <si>
    <t xml:space="preserve">Hernando Public Library </t>
  </si>
  <si>
    <t>Henry M Seymour Library HQ - Indianola</t>
  </si>
  <si>
    <t>Bryan Public Library HQ - West Point</t>
  </si>
  <si>
    <t>Margaret Reed Crosby Memorial Library HQ - Picayune</t>
  </si>
  <si>
    <t>Yazoo Library Association</t>
  </si>
  <si>
    <t>B.S. Ricks Memorial Library - Yazoo City</t>
  </si>
  <si>
    <t>Madison County-Canton Public Library HQ</t>
  </si>
  <si>
    <t>Robinson-Carpenter Memorial Library HQ - Cleveland</t>
  </si>
  <si>
    <t>McComb Public Library</t>
  </si>
  <si>
    <t>Lafayette County &amp; Oxford Public Library</t>
  </si>
  <si>
    <t>Corinth Public Library HQ</t>
  </si>
  <si>
    <t>Elizabeth Jones Library</t>
  </si>
  <si>
    <t>Elizabeth Jones Library HQ - Grenada</t>
  </si>
  <si>
    <t>Ina Thompson Moss Point Library</t>
  </si>
  <si>
    <t>Kathleen McIlwain Public Library of Gautier</t>
  </si>
  <si>
    <t>Greenwood-Leflore Public Library</t>
  </si>
  <si>
    <t>Ocean Springs Municipal Library</t>
  </si>
  <si>
    <t>Judge George W Armstrong Library  HQ - Natchez</t>
  </si>
  <si>
    <t>Rebecca Baine Rigby Library - Madison</t>
  </si>
  <si>
    <t>Laurel-Jones County Library HQ</t>
  </si>
  <si>
    <t>Carnegie Public Library of Clarksdale and Cohaoma County</t>
  </si>
  <si>
    <t>Carnegie Public Library  HQ - Clarksdale</t>
  </si>
  <si>
    <t>Brandon Public Library</t>
  </si>
  <si>
    <t>Elsie E. Jurgens Memorial Library - Ridgeland</t>
  </si>
  <si>
    <t>Starkville Public Library</t>
  </si>
  <si>
    <t>M.R. Dye Public library - Horn Lake</t>
  </si>
  <si>
    <t>Pascagoula Public Library</t>
  </si>
  <si>
    <t>Pearl Public Library</t>
  </si>
  <si>
    <t>Columbus Public Library</t>
  </si>
  <si>
    <t>Warren County-Vicksburg Public Library</t>
  </si>
  <si>
    <t>A.E. Wood Memorial Library - Clinton</t>
  </si>
  <si>
    <t>B.J. Chain Public Library - Olive Branch</t>
  </si>
  <si>
    <t>Lee County Library HQ  - Tupelo</t>
  </si>
  <si>
    <t>William Alexander Percy Memorial Library HQ - Greenville</t>
  </si>
  <si>
    <t>Meridian-Lauderdale County Public Library</t>
  </si>
  <si>
    <t>M. R. Davis Public Library - Southaven</t>
  </si>
  <si>
    <t>West Biloxi Library</t>
  </si>
  <si>
    <t>Hattiesburg Public Library</t>
  </si>
  <si>
    <t>Gulfport Temporary Library</t>
  </si>
  <si>
    <t>Eudora Welty Library HQ - Jackson</t>
  </si>
  <si>
    <t/>
  </si>
  <si>
    <t>The following libraries are either in a larger city and part of its population or either unincorporated towns.</t>
  </si>
  <si>
    <t>Northwest Point Reservoir Library</t>
  </si>
  <si>
    <t>Sandhill Public Library</t>
  </si>
  <si>
    <t>Harrisville Public Library</t>
  </si>
  <si>
    <t>Stonewall Public Library</t>
  </si>
  <si>
    <t>Jodie E Wilson Branch Libray - Greenwood</t>
  </si>
  <si>
    <t>Hancock County Library</t>
  </si>
  <si>
    <t>Bay St. Louis-Hancock County Library</t>
  </si>
  <si>
    <t>Kiln Public Library</t>
  </si>
  <si>
    <t>Pearlington Temporary Library</t>
  </si>
  <si>
    <t>Waveland Temporary Library</t>
  </si>
  <si>
    <t>Orange Grove Library</t>
  </si>
  <si>
    <t>Margaret Sherry Memorial Library - Biloxi (Pops Ferry)</t>
  </si>
  <si>
    <t>Pass Christian Library (Temporary Facility)</t>
  </si>
  <si>
    <t>East Biloxi Temporary Library</t>
  </si>
  <si>
    <t>Woolmarket Temporary Library</t>
  </si>
  <si>
    <t>Saucier Children's Library</t>
  </si>
  <si>
    <t>Fannie Lou Hamer Library - Jackson</t>
  </si>
  <si>
    <t>Margaret Walker Alexander Library - Jackson</t>
  </si>
  <si>
    <t>Beverly J. Brown Library - Jackson</t>
  </si>
  <si>
    <t>Medgar Evers Library - Jackson</t>
  </si>
  <si>
    <t>Northside Library - Jackson</t>
  </si>
  <si>
    <t>Richard Wright Library - Jackson</t>
  </si>
  <si>
    <t>R.G. Bolden/Anna Bell Moore Library - Jackson</t>
  </si>
  <si>
    <t>Willie Morris Library - Jackson</t>
  </si>
  <si>
    <t>East Central Public Library - Hurley</t>
  </si>
  <si>
    <t>Vancleave Public Library</t>
  </si>
  <si>
    <t>St. Martin Public Library</t>
  </si>
  <si>
    <t>Oak Grove Public Library</t>
  </si>
  <si>
    <t>Lee County Bookmobile</t>
  </si>
  <si>
    <t>Long Beach Public Library</t>
  </si>
  <si>
    <t>Paul E. Griffin Library - Camden</t>
  </si>
  <si>
    <t>Chalybeate Library</t>
  </si>
  <si>
    <t>Alpha Center Library</t>
  </si>
  <si>
    <t>Progress Public Library</t>
  </si>
  <si>
    <t>Conway Hall Library - Runnelstown</t>
  </si>
  <si>
    <t>William &amp; Dolores Mauldin Library - McHenry</t>
  </si>
  <si>
    <t>Wren Public Library</t>
  </si>
  <si>
    <t>Hamilton Public Library</t>
  </si>
  <si>
    <t>Avon Public LIbrary</t>
  </si>
  <si>
    <t>Glen Allan Library</t>
  </si>
  <si>
    <t xml:space="preserve">                                                                 </t>
  </si>
  <si>
    <t>?</t>
  </si>
  <si>
    <t>Populations are according to the U.S. 2008 Estimated Census for incorporated towns and cities and sorted lowest to highest.  Towns, not incorporated and smaller branches within a larger city, are assigned no population.</t>
  </si>
  <si>
    <t>**Ad Valorem Assessment, excluding Section 27-39-329 and School Tax</t>
  </si>
  <si>
    <t>*2008 County Population</t>
  </si>
  <si>
    <t>* U.S. Census Estimated Populations Released 3/09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</si>
</sst>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164" formatCode="0.0"/>
    <numFmt numFmtId="165" formatCode="&quot;$&quot;#,##0"/>
    <numFmt numFmtId="166" formatCode="&quot;$&quot;#,##0.00"/>
    <numFmt numFmtId="167" formatCode="&quot;$&quot;0"/>
    <numFmt numFmtId="168" formatCode="0.000"/>
    <numFmt numFmtId="169" formatCode="0.0000%"/>
  </numFmts>
  <fonts count="8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0" fontId="2" fillId="0" borderId="0" xfId="0" applyFont="1"/>
    <xf numFmtId="1" fontId="0" fillId="0" borderId="0" xfId="0" applyNumberFormat="1"/>
    <xf numFmtId="4" fontId="0" fillId="0" borderId="0" xfId="0" applyNumberFormat="1"/>
    <xf numFmtId="164" fontId="0" fillId="0" borderId="0" xfId="0" applyNumberFormat="1"/>
    <xf numFmtId="1" fontId="1" fillId="0" borderId="0" xfId="0" applyNumberFormat="1" applyFont="1" applyAlignment="1">
      <alignment horizontal="right" wrapText="1"/>
    </xf>
    <xf numFmtId="0" fontId="1" fillId="2" borderId="0" xfId="0" applyFont="1" applyFill="1"/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/>
    <xf numFmtId="3" fontId="0" fillId="2" borderId="0" xfId="0" applyNumberFormat="1" applyFill="1"/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/>
    <xf numFmtId="0" fontId="1" fillId="0" borderId="0" xfId="0" applyFont="1" applyFill="1"/>
    <xf numFmtId="1" fontId="1" fillId="2" borderId="0" xfId="0" applyNumberFormat="1" applyFont="1" applyFill="1"/>
    <xf numFmtId="165" fontId="1" fillId="0" borderId="0" xfId="0" applyNumberFormat="1" applyFont="1" applyAlignment="1">
      <alignment horizontal="right" wrapText="1"/>
    </xf>
    <xf numFmtId="166" fontId="1" fillId="0" borderId="0" xfId="0" applyNumberFormat="1" applyFont="1" applyAlignment="1">
      <alignment horizontal="right" wrapText="1"/>
    </xf>
    <xf numFmtId="167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/>
    <xf numFmtId="165" fontId="0" fillId="2" borderId="0" xfId="0" applyNumberFormat="1" applyFill="1"/>
    <xf numFmtId="166" fontId="0" fillId="2" borderId="0" xfId="0" applyNumberFormat="1" applyFill="1"/>
    <xf numFmtId="167" fontId="0" fillId="2" borderId="0" xfId="0" applyNumberForma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9" fontId="0" fillId="0" borderId="0" xfId="0" applyNumberFormat="1"/>
    <xf numFmtId="9" fontId="1" fillId="0" borderId="0" xfId="0" applyNumberFormat="1" applyFont="1" applyAlignment="1">
      <alignment horizontal="center"/>
    </xf>
    <xf numFmtId="9" fontId="1" fillId="0" borderId="0" xfId="0" applyNumberFormat="1" applyFont="1"/>
    <xf numFmtId="167" fontId="1" fillId="0" borderId="0" xfId="0" applyNumberFormat="1" applyFont="1"/>
    <xf numFmtId="0" fontId="1" fillId="0" borderId="0" xfId="0" applyFont="1" applyAlignment="1">
      <alignment horizontal="left" wrapText="1"/>
    </xf>
    <xf numFmtId="2" fontId="1" fillId="0" borderId="0" xfId="0" applyNumberFormat="1" applyFont="1"/>
    <xf numFmtId="2" fontId="1" fillId="0" borderId="0" xfId="0" applyNumberFormat="1" applyFont="1" applyAlignment="1">
      <alignment horizontal="center" wrapText="1"/>
    </xf>
    <xf numFmtId="2" fontId="0" fillId="0" borderId="0" xfId="0" applyNumberFormat="1"/>
    <xf numFmtId="3" fontId="1" fillId="0" borderId="0" xfId="0" applyNumberFormat="1" applyFont="1" applyAlignment="1">
      <alignment horizontal="center" wrapText="1"/>
    </xf>
    <xf numFmtId="9" fontId="1" fillId="0" borderId="0" xfId="0" applyNumberFormat="1" applyFont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/>
    </xf>
    <xf numFmtId="168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5" fillId="0" borderId="0" xfId="0" applyFont="1"/>
    <xf numFmtId="0" fontId="0" fillId="0" borderId="0" xfId="0" applyAlignment="1">
      <alignment horizontal="right"/>
    </xf>
    <xf numFmtId="6" fontId="0" fillId="0" borderId="0" xfId="0" applyNumberFormat="1"/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6" fontId="1" fillId="0" borderId="0" xfId="0" applyNumberFormat="1" applyFont="1"/>
    <xf numFmtId="0" fontId="1" fillId="0" borderId="0" xfId="0" applyFont="1" applyBorder="1" applyAlignment="1">
      <alignment horizontal="right"/>
    </xf>
    <xf numFmtId="169" fontId="1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69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right"/>
    </xf>
    <xf numFmtId="165" fontId="0" fillId="0" borderId="1" xfId="0" applyNumberFormat="1" applyBorder="1"/>
    <xf numFmtId="3" fontId="0" fillId="0" borderId="1" xfId="0" applyNumberFormat="1" applyBorder="1"/>
    <xf numFmtId="169" fontId="0" fillId="0" borderId="1" xfId="0" applyNumberForma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0" fillId="0" borderId="2" xfId="0" applyBorder="1"/>
    <xf numFmtId="165" fontId="0" fillId="0" borderId="2" xfId="0" applyNumberFormat="1" applyBorder="1"/>
    <xf numFmtId="3" fontId="0" fillId="0" borderId="2" xfId="0" applyNumberFormat="1" applyBorder="1"/>
    <xf numFmtId="169" fontId="0" fillId="0" borderId="2" xfId="0" applyNumberFormat="1" applyBorder="1"/>
    <xf numFmtId="0" fontId="0" fillId="0" borderId="2" xfId="0" applyBorder="1" applyAlignment="1">
      <alignment horizontal="right"/>
    </xf>
    <xf numFmtId="165" fontId="5" fillId="0" borderId="2" xfId="0" applyNumberFormat="1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0" fillId="0" borderId="0" xfId="0" applyBorder="1" applyAlignment="1">
      <alignment horizontal="right"/>
    </xf>
    <xf numFmtId="3" fontId="0" fillId="0" borderId="0" xfId="0" applyNumberFormat="1" applyBorder="1"/>
    <xf numFmtId="3" fontId="1" fillId="0" borderId="0" xfId="0" applyNumberFormat="1" applyFont="1" applyBorder="1" applyAlignment="1">
      <alignment horizontal="right" wrapText="1"/>
    </xf>
    <xf numFmtId="0" fontId="0" fillId="0" borderId="0" xfId="0" applyBorder="1"/>
    <xf numFmtId="0" fontId="1" fillId="0" borderId="0" xfId="0" applyFont="1" applyBorder="1"/>
    <xf numFmtId="165" fontId="1" fillId="0" borderId="0" xfId="0" applyNumberFormat="1" applyFont="1" applyBorder="1" applyAlignment="1">
      <alignment horizontal="right" wrapText="1"/>
    </xf>
    <xf numFmtId="169" fontId="1" fillId="0" borderId="0" xfId="0" applyNumberFormat="1" applyFont="1" applyBorder="1" applyAlignment="1">
      <alignment horizontal="right" wrapText="1"/>
    </xf>
    <xf numFmtId="165" fontId="0" fillId="0" borderId="0" xfId="0" applyNumberFormat="1" applyBorder="1"/>
    <xf numFmtId="169" fontId="0" fillId="0" borderId="0" xfId="0" applyNumberForma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165" fontId="5" fillId="0" borderId="0" xfId="0" applyNumberFormat="1" applyFont="1" applyBorder="1"/>
    <xf numFmtId="1" fontId="0" fillId="0" borderId="0" xfId="0" applyNumberFormat="1" applyBorder="1" applyAlignment="1">
      <alignment horizontal="right"/>
    </xf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3" fontId="0" fillId="3" borderId="0" xfId="0" applyNumberFormat="1" applyFill="1" applyBorder="1"/>
    <xf numFmtId="165" fontId="0" fillId="3" borderId="0" xfId="0" applyNumberFormat="1" applyFill="1" applyBorder="1"/>
    <xf numFmtId="169" fontId="0" fillId="3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5" fillId="3" borderId="0" xfId="0" applyFont="1" applyFill="1" applyBorder="1"/>
    <xf numFmtId="1" fontId="0" fillId="0" borderId="1" xfId="0" applyNumberFormat="1" applyBorder="1"/>
    <xf numFmtId="6" fontId="0" fillId="0" borderId="1" xfId="0" applyNumberFormat="1" applyBorder="1"/>
    <xf numFmtId="1" fontId="0" fillId="0" borderId="2" xfId="0" applyNumberFormat="1" applyBorder="1"/>
    <xf numFmtId="6" fontId="0" fillId="0" borderId="2" xfId="0" applyNumberFormat="1" applyBorder="1"/>
    <xf numFmtId="167" fontId="0" fillId="0" borderId="2" xfId="0" applyNumberFormat="1" applyBorder="1"/>
    <xf numFmtId="3" fontId="1" fillId="0" borderId="0" xfId="0" applyNumberFormat="1" applyFont="1" applyAlignment="1">
      <alignment horizontal="right"/>
    </xf>
    <xf numFmtId="1" fontId="5" fillId="0" borderId="0" xfId="0" applyNumberFormat="1" applyFont="1"/>
    <xf numFmtId="3" fontId="5" fillId="0" borderId="0" xfId="0" applyNumberFormat="1" applyFont="1"/>
    <xf numFmtId="0" fontId="0" fillId="3" borderId="0" xfId="0" applyFill="1"/>
    <xf numFmtId="9" fontId="0" fillId="3" borderId="0" xfId="0" applyNumberFormat="1" applyFill="1"/>
    <xf numFmtId="165" fontId="0" fillId="3" borderId="0" xfId="0" applyNumberFormat="1" applyFill="1"/>
    <xf numFmtId="167" fontId="0" fillId="3" borderId="0" xfId="0" applyNumberFormat="1" applyFill="1"/>
    <xf numFmtId="0" fontId="1" fillId="3" borderId="0" xfId="0" applyFont="1" applyFill="1"/>
    <xf numFmtId="3" fontId="0" fillId="3" borderId="0" xfId="0" applyNumberFormat="1" applyFill="1"/>
    <xf numFmtId="2" fontId="0" fillId="3" borderId="0" xfId="0" applyNumberFormat="1" applyFill="1"/>
    <xf numFmtId="1" fontId="0" fillId="3" borderId="0" xfId="0" applyNumberFormat="1" applyFill="1"/>
    <xf numFmtId="3" fontId="1" fillId="3" borderId="0" xfId="0" applyNumberFormat="1" applyFont="1" applyFill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0"/>
  <sheetViews>
    <sheetView topLeftCell="A46" workbookViewId="0">
      <selection activeCell="A69" sqref="A69"/>
    </sheetView>
  </sheetViews>
  <sheetFormatPr defaultRowHeight="12.75"/>
  <cols>
    <col min="1" max="1" width="51" bestFit="1" customWidth="1"/>
    <col min="2" max="2" width="11.42578125" customWidth="1"/>
    <col min="10" max="10" width="9.140625" style="8"/>
    <col min="11" max="11" width="10.85546875" style="6" customWidth="1"/>
    <col min="12" max="12" width="13.140625" hidden="1" customWidth="1"/>
    <col min="13" max="13" width="15" bestFit="1" customWidth="1"/>
  </cols>
  <sheetData>
    <row r="1" spans="1:13" ht="38.25">
      <c r="A1" s="2" t="s">
        <v>49</v>
      </c>
      <c r="B1" s="3" t="s">
        <v>50</v>
      </c>
      <c r="C1" s="3" t="s">
        <v>51</v>
      </c>
      <c r="D1" s="3" t="s">
        <v>52</v>
      </c>
      <c r="E1" s="3" t="s">
        <v>53</v>
      </c>
      <c r="F1" s="3" t="s">
        <v>54</v>
      </c>
      <c r="G1" s="3" t="s">
        <v>55</v>
      </c>
      <c r="H1" s="3" t="s">
        <v>56</v>
      </c>
      <c r="I1" s="3" t="s">
        <v>57</v>
      </c>
      <c r="J1" s="4" t="s">
        <v>58</v>
      </c>
      <c r="K1" s="9" t="s">
        <v>59</v>
      </c>
      <c r="L1" s="3" t="s">
        <v>60</v>
      </c>
      <c r="M1" s="3" t="s">
        <v>79</v>
      </c>
    </row>
    <row r="2" spans="1:13" s="11" customFormat="1">
      <c r="J2" s="12"/>
      <c r="K2" s="13"/>
    </row>
    <row r="3" spans="1:13" s="15" customFormat="1">
      <c r="A3" s="18" t="s">
        <v>61</v>
      </c>
      <c r="J3" s="17"/>
      <c r="K3" s="16"/>
    </row>
    <row r="4" spans="1:13">
      <c r="A4" t="s">
        <v>0</v>
      </c>
      <c r="B4" s="1">
        <v>8116</v>
      </c>
      <c r="C4">
        <v>80</v>
      </c>
      <c r="D4">
        <v>5</v>
      </c>
      <c r="E4" s="6">
        <v>2</v>
      </c>
      <c r="F4" s="6">
        <v>0</v>
      </c>
      <c r="G4" s="6">
        <v>3</v>
      </c>
      <c r="H4" s="6">
        <v>0</v>
      </c>
      <c r="I4" s="6">
        <v>3</v>
      </c>
      <c r="J4" s="8">
        <f>(L4/40)</f>
        <v>3</v>
      </c>
      <c r="K4" s="6">
        <v>0</v>
      </c>
      <c r="L4" s="6">
        <v>120</v>
      </c>
      <c r="M4" t="s">
        <v>73</v>
      </c>
    </row>
    <row r="5" spans="1:13">
      <c r="A5" t="s">
        <v>4</v>
      </c>
      <c r="B5" s="1">
        <v>10367</v>
      </c>
      <c r="C5">
        <v>80</v>
      </c>
      <c r="D5">
        <v>5</v>
      </c>
      <c r="E5" s="6">
        <v>2</v>
      </c>
      <c r="F5" s="6">
        <v>0</v>
      </c>
      <c r="G5" s="6">
        <v>3</v>
      </c>
      <c r="H5" s="6">
        <v>0</v>
      </c>
      <c r="I5" s="6">
        <v>3</v>
      </c>
      <c r="J5" s="8">
        <f t="shared" ref="J5:J65" si="0">(L5/40)</f>
        <v>2.5</v>
      </c>
      <c r="K5" s="6">
        <v>550</v>
      </c>
      <c r="L5" s="6">
        <v>100</v>
      </c>
      <c r="M5" t="s">
        <v>73</v>
      </c>
    </row>
    <row r="6" spans="1:13">
      <c r="A6" t="s">
        <v>14</v>
      </c>
      <c r="B6" s="1">
        <v>10848</v>
      </c>
      <c r="C6">
        <v>48</v>
      </c>
      <c r="D6">
        <v>6</v>
      </c>
      <c r="E6" s="6">
        <v>1</v>
      </c>
      <c r="F6" s="6">
        <v>1</v>
      </c>
      <c r="G6" s="6">
        <v>4</v>
      </c>
      <c r="H6" s="6">
        <v>1</v>
      </c>
      <c r="I6" s="6">
        <v>5</v>
      </c>
      <c r="J6" s="8">
        <f t="shared" si="0"/>
        <v>3.85</v>
      </c>
      <c r="K6" s="6">
        <v>2007</v>
      </c>
      <c r="L6" s="6">
        <v>154</v>
      </c>
      <c r="M6" t="s">
        <v>76</v>
      </c>
    </row>
    <row r="7" spans="1:13">
      <c r="A7" t="s">
        <v>16</v>
      </c>
      <c r="B7" s="1">
        <v>10089</v>
      </c>
      <c r="C7">
        <v>61</v>
      </c>
      <c r="D7">
        <v>6</v>
      </c>
      <c r="E7" s="6">
        <v>2</v>
      </c>
      <c r="F7" s="6">
        <v>0</v>
      </c>
      <c r="G7" s="6">
        <v>3</v>
      </c>
      <c r="H7" s="6">
        <v>2</v>
      </c>
      <c r="I7" s="6">
        <v>5</v>
      </c>
      <c r="J7" s="8">
        <f t="shared" si="0"/>
        <v>3.7</v>
      </c>
      <c r="K7" s="6">
        <v>4275</v>
      </c>
      <c r="L7" s="6">
        <v>148</v>
      </c>
      <c r="M7" t="s">
        <v>73</v>
      </c>
    </row>
    <row r="8" spans="1:13">
      <c r="A8" t="s">
        <v>25</v>
      </c>
      <c r="B8" s="1">
        <v>8724</v>
      </c>
      <c r="C8">
        <v>60</v>
      </c>
      <c r="D8">
        <v>6</v>
      </c>
      <c r="E8" s="6">
        <v>2</v>
      </c>
      <c r="F8" s="6">
        <v>0</v>
      </c>
      <c r="G8" s="6">
        <v>5</v>
      </c>
      <c r="H8" s="6">
        <v>1</v>
      </c>
      <c r="I8" s="6">
        <v>6</v>
      </c>
      <c r="J8" s="8">
        <f t="shared" si="0"/>
        <v>2.5</v>
      </c>
      <c r="K8" s="6">
        <v>0</v>
      </c>
      <c r="L8" s="6">
        <v>100</v>
      </c>
      <c r="M8" t="s">
        <v>73</v>
      </c>
    </row>
    <row r="9" spans="1:13">
      <c r="A9" t="s">
        <v>32</v>
      </c>
      <c r="B9" s="1">
        <v>11828</v>
      </c>
      <c r="C9">
        <v>70</v>
      </c>
      <c r="D9">
        <v>6</v>
      </c>
      <c r="E9" s="6">
        <v>3</v>
      </c>
      <c r="F9" s="6">
        <v>0</v>
      </c>
      <c r="G9" s="6">
        <v>6</v>
      </c>
      <c r="H9" s="6">
        <v>1</v>
      </c>
      <c r="I9" s="6">
        <v>7</v>
      </c>
      <c r="J9" s="8">
        <f t="shared" si="0"/>
        <v>2</v>
      </c>
      <c r="K9" s="6">
        <v>230</v>
      </c>
      <c r="L9" s="6">
        <v>80</v>
      </c>
      <c r="M9" t="s">
        <v>78</v>
      </c>
    </row>
    <row r="10" spans="1:13">
      <c r="A10" t="s">
        <v>36</v>
      </c>
      <c r="B10" s="1">
        <v>7214</v>
      </c>
      <c r="C10">
        <v>48</v>
      </c>
      <c r="D10">
        <v>6</v>
      </c>
      <c r="E10" s="6">
        <v>1</v>
      </c>
      <c r="F10" s="6">
        <v>1</v>
      </c>
      <c r="G10" s="6">
        <v>1</v>
      </c>
      <c r="H10" s="6">
        <v>3</v>
      </c>
      <c r="I10" s="6">
        <v>4</v>
      </c>
      <c r="J10" s="8">
        <f t="shared" si="0"/>
        <v>4.0999999999999996</v>
      </c>
      <c r="K10" s="6">
        <v>150</v>
      </c>
      <c r="L10" s="6">
        <v>164</v>
      </c>
      <c r="M10" t="s">
        <v>74</v>
      </c>
    </row>
    <row r="11" spans="1:13">
      <c r="A11" t="s">
        <v>40</v>
      </c>
      <c r="B11" s="1">
        <v>13027</v>
      </c>
      <c r="C11">
        <v>54</v>
      </c>
      <c r="D11">
        <v>5</v>
      </c>
      <c r="E11" s="6">
        <v>2</v>
      </c>
      <c r="F11" s="6">
        <v>0</v>
      </c>
      <c r="G11" s="6">
        <v>1</v>
      </c>
      <c r="H11" s="6">
        <v>2</v>
      </c>
      <c r="I11" s="6">
        <v>3</v>
      </c>
      <c r="J11" s="8">
        <f t="shared" si="0"/>
        <v>2.1</v>
      </c>
      <c r="K11" s="6">
        <v>0</v>
      </c>
      <c r="L11" s="6">
        <v>84</v>
      </c>
      <c r="M11" t="s">
        <v>78</v>
      </c>
    </row>
    <row r="12" spans="1:13">
      <c r="A12" t="s">
        <v>47</v>
      </c>
      <c r="B12" s="1">
        <v>13645</v>
      </c>
      <c r="C12">
        <v>53</v>
      </c>
      <c r="D12">
        <v>5</v>
      </c>
      <c r="E12" s="6">
        <v>2</v>
      </c>
      <c r="F12" s="6">
        <v>0</v>
      </c>
      <c r="G12" s="6">
        <v>4</v>
      </c>
      <c r="H12" s="6">
        <v>2</v>
      </c>
      <c r="I12" s="6">
        <v>6</v>
      </c>
      <c r="J12" s="8">
        <f t="shared" si="0"/>
        <v>1.9875</v>
      </c>
      <c r="K12" s="6">
        <v>0</v>
      </c>
      <c r="L12" s="6">
        <v>79.5</v>
      </c>
      <c r="M12" t="s">
        <v>78</v>
      </c>
    </row>
    <row r="13" spans="1:13" s="11" customFormat="1">
      <c r="B13" s="14"/>
      <c r="E13" s="13"/>
      <c r="F13" s="13"/>
      <c r="G13" s="13"/>
      <c r="H13" s="13"/>
      <c r="I13" s="13"/>
      <c r="J13" s="12"/>
      <c r="K13" s="13"/>
      <c r="L13" s="13"/>
    </row>
    <row r="14" spans="1:13">
      <c r="A14" s="2" t="s">
        <v>62</v>
      </c>
      <c r="B14" s="1"/>
      <c r="E14" s="6"/>
      <c r="F14" s="6"/>
      <c r="G14" s="6"/>
      <c r="H14" s="6"/>
      <c r="I14" s="6"/>
      <c r="L14" s="6"/>
    </row>
    <row r="15" spans="1:13">
      <c r="A15" t="s">
        <v>2</v>
      </c>
      <c r="B15" s="1">
        <v>37195</v>
      </c>
      <c r="C15">
        <v>198</v>
      </c>
      <c r="D15">
        <v>6</v>
      </c>
      <c r="E15" s="6">
        <v>8</v>
      </c>
      <c r="F15" s="6">
        <v>2</v>
      </c>
      <c r="G15" s="6">
        <v>15</v>
      </c>
      <c r="H15" s="6">
        <v>3</v>
      </c>
      <c r="I15" s="6">
        <v>18</v>
      </c>
      <c r="J15" s="8">
        <f t="shared" si="0"/>
        <v>12.425000000000001</v>
      </c>
      <c r="K15" s="6">
        <v>500</v>
      </c>
      <c r="L15" s="6">
        <v>497</v>
      </c>
      <c r="M15" t="s">
        <v>74</v>
      </c>
    </row>
    <row r="16" spans="1:13">
      <c r="A16" t="s">
        <v>3</v>
      </c>
      <c r="B16" s="1">
        <v>27272</v>
      </c>
      <c r="C16">
        <v>50</v>
      </c>
      <c r="D16">
        <v>7</v>
      </c>
      <c r="E16" s="6">
        <v>1</v>
      </c>
      <c r="F16" s="6">
        <v>1</v>
      </c>
      <c r="G16" s="6">
        <v>4</v>
      </c>
      <c r="H16" s="6">
        <v>11</v>
      </c>
      <c r="I16" s="6">
        <v>15</v>
      </c>
      <c r="J16" s="8">
        <f t="shared" si="0"/>
        <v>10.4</v>
      </c>
      <c r="K16" s="6">
        <v>250</v>
      </c>
      <c r="L16" s="6">
        <v>416</v>
      </c>
      <c r="M16" t="s">
        <v>75</v>
      </c>
    </row>
    <row r="17" spans="1:13">
      <c r="A17" t="s">
        <v>7</v>
      </c>
      <c r="B17" s="1">
        <v>38203</v>
      </c>
      <c r="C17">
        <v>184</v>
      </c>
      <c r="D17">
        <v>6</v>
      </c>
      <c r="E17" s="6">
        <v>4</v>
      </c>
      <c r="F17" s="6">
        <v>0</v>
      </c>
      <c r="G17" s="6">
        <v>9</v>
      </c>
      <c r="H17" s="6">
        <v>8</v>
      </c>
      <c r="I17" s="6">
        <v>17</v>
      </c>
      <c r="J17" s="8">
        <f t="shared" si="0"/>
        <v>10.5</v>
      </c>
      <c r="K17" s="6">
        <v>3678</v>
      </c>
      <c r="L17" s="6">
        <v>420</v>
      </c>
      <c r="M17" t="s">
        <v>73</v>
      </c>
    </row>
    <row r="18" spans="1:13">
      <c r="A18" t="s">
        <v>9</v>
      </c>
      <c r="B18" s="1">
        <v>35631</v>
      </c>
      <c r="C18">
        <v>169</v>
      </c>
      <c r="D18">
        <v>6</v>
      </c>
      <c r="E18" s="6">
        <v>5</v>
      </c>
      <c r="F18" s="6">
        <v>1</v>
      </c>
      <c r="G18" s="6">
        <v>8</v>
      </c>
      <c r="H18" s="6">
        <v>4</v>
      </c>
      <c r="I18" s="6">
        <v>13</v>
      </c>
      <c r="J18" s="8">
        <f t="shared" si="0"/>
        <v>8.5</v>
      </c>
      <c r="K18" s="6">
        <v>60</v>
      </c>
      <c r="L18" s="6">
        <v>340</v>
      </c>
      <c r="M18" t="s">
        <v>76</v>
      </c>
    </row>
    <row r="19" spans="1:13">
      <c r="A19" t="s">
        <v>10</v>
      </c>
      <c r="B19" s="1">
        <v>22995</v>
      </c>
      <c r="C19">
        <v>43</v>
      </c>
      <c r="D19">
        <v>5</v>
      </c>
      <c r="E19" s="6">
        <v>1</v>
      </c>
      <c r="F19" s="6">
        <v>1</v>
      </c>
      <c r="G19" s="6">
        <v>5</v>
      </c>
      <c r="H19" s="6">
        <v>2</v>
      </c>
      <c r="I19" s="6">
        <v>7</v>
      </c>
      <c r="J19" s="8">
        <f t="shared" si="0"/>
        <v>7.25</v>
      </c>
      <c r="K19" s="6">
        <v>0</v>
      </c>
      <c r="L19" s="6">
        <v>290</v>
      </c>
      <c r="M19" t="s">
        <v>74</v>
      </c>
    </row>
    <row r="20" spans="1:13">
      <c r="A20" t="s">
        <v>12</v>
      </c>
      <c r="B20" s="1">
        <v>35185</v>
      </c>
      <c r="C20">
        <v>84</v>
      </c>
      <c r="D20">
        <v>6</v>
      </c>
      <c r="E20" s="6">
        <v>2</v>
      </c>
      <c r="F20" s="6">
        <v>2</v>
      </c>
      <c r="G20" s="6">
        <v>3</v>
      </c>
      <c r="H20" s="6">
        <v>8</v>
      </c>
      <c r="I20" s="6">
        <v>11</v>
      </c>
      <c r="J20" s="8">
        <f t="shared" si="0"/>
        <v>9.8000000000000007</v>
      </c>
      <c r="K20" s="6">
        <v>0</v>
      </c>
      <c r="L20" s="6">
        <v>392</v>
      </c>
      <c r="M20" t="s">
        <v>76</v>
      </c>
    </row>
    <row r="21" spans="1:13">
      <c r="A21" t="s">
        <v>19</v>
      </c>
      <c r="B21" s="1">
        <v>32322</v>
      </c>
      <c r="C21">
        <v>149</v>
      </c>
      <c r="D21">
        <v>6</v>
      </c>
      <c r="E21" s="6">
        <v>4</v>
      </c>
      <c r="F21" s="6">
        <v>1</v>
      </c>
      <c r="G21" s="6">
        <v>6</v>
      </c>
      <c r="H21" s="6">
        <v>5</v>
      </c>
      <c r="I21" s="6">
        <v>11</v>
      </c>
      <c r="J21" s="8">
        <f t="shared" si="0"/>
        <v>9.8375000000000004</v>
      </c>
      <c r="K21" s="6">
        <v>56</v>
      </c>
      <c r="L21" s="6">
        <v>393.5</v>
      </c>
      <c r="M21" t="s">
        <v>73</v>
      </c>
    </row>
    <row r="22" spans="1:13">
      <c r="A22" t="s">
        <v>26</v>
      </c>
      <c r="B22" s="1">
        <v>37102</v>
      </c>
      <c r="C22">
        <v>95</v>
      </c>
      <c r="D22">
        <v>6</v>
      </c>
      <c r="E22" s="6">
        <v>3</v>
      </c>
      <c r="F22" s="6">
        <v>2</v>
      </c>
      <c r="G22" s="6">
        <v>8</v>
      </c>
      <c r="H22" s="6">
        <v>3</v>
      </c>
      <c r="I22" s="6">
        <v>11</v>
      </c>
      <c r="J22" s="8">
        <f t="shared" si="0"/>
        <v>5.375</v>
      </c>
      <c r="K22" s="6">
        <v>0</v>
      </c>
      <c r="L22" s="6">
        <v>215</v>
      </c>
      <c r="M22" t="s">
        <v>76</v>
      </c>
    </row>
    <row r="23" spans="1:13">
      <c r="A23" t="s">
        <v>30</v>
      </c>
      <c r="B23" s="1">
        <v>30530</v>
      </c>
      <c r="C23">
        <v>47</v>
      </c>
      <c r="D23">
        <v>6</v>
      </c>
      <c r="E23" s="6">
        <v>1</v>
      </c>
      <c r="F23" s="6">
        <v>1</v>
      </c>
      <c r="G23" s="6">
        <v>5</v>
      </c>
      <c r="H23" s="6">
        <v>3</v>
      </c>
      <c r="I23" s="6">
        <v>8</v>
      </c>
      <c r="J23" s="8">
        <f t="shared" si="0"/>
        <v>5.9874999999999998</v>
      </c>
      <c r="K23" s="6">
        <v>294</v>
      </c>
      <c r="L23" s="6">
        <v>239.5</v>
      </c>
      <c r="M23" t="s">
        <v>74</v>
      </c>
    </row>
    <row r="24" spans="1:13">
      <c r="A24" t="s">
        <v>37</v>
      </c>
      <c r="B24" s="1">
        <v>38483</v>
      </c>
      <c r="C24">
        <v>138</v>
      </c>
      <c r="D24">
        <v>6</v>
      </c>
      <c r="E24" s="6">
        <v>3</v>
      </c>
      <c r="F24" s="6">
        <v>2</v>
      </c>
      <c r="G24" s="6">
        <v>3</v>
      </c>
      <c r="H24" s="6">
        <v>8</v>
      </c>
      <c r="I24" s="6">
        <v>11</v>
      </c>
      <c r="J24" s="8">
        <f t="shared" si="0"/>
        <v>9.2750000000000004</v>
      </c>
      <c r="K24" s="6">
        <v>0</v>
      </c>
      <c r="L24" s="6">
        <v>371</v>
      </c>
      <c r="M24" t="s">
        <v>76</v>
      </c>
    </row>
    <row r="25" spans="1:13">
      <c r="A25" t="s">
        <v>39</v>
      </c>
      <c r="B25" s="1">
        <v>30697</v>
      </c>
      <c r="C25">
        <v>97</v>
      </c>
      <c r="D25">
        <v>6</v>
      </c>
      <c r="E25" s="6">
        <v>5</v>
      </c>
      <c r="F25" s="6">
        <v>1</v>
      </c>
      <c r="G25" s="6">
        <v>5</v>
      </c>
      <c r="H25" s="6">
        <v>8</v>
      </c>
      <c r="I25" s="6">
        <v>13</v>
      </c>
      <c r="J25" s="8">
        <f t="shared" si="0"/>
        <v>10.607749999999999</v>
      </c>
      <c r="K25" s="6">
        <v>416</v>
      </c>
      <c r="L25" s="6">
        <v>424.31</v>
      </c>
      <c r="M25" t="s">
        <v>75</v>
      </c>
    </row>
    <row r="26" spans="1:13">
      <c r="A26" t="s">
        <v>43</v>
      </c>
      <c r="B26" s="1">
        <v>27212</v>
      </c>
      <c r="C26">
        <v>73</v>
      </c>
      <c r="D26">
        <v>6</v>
      </c>
      <c r="E26" s="6">
        <v>2</v>
      </c>
      <c r="F26" s="6">
        <v>1</v>
      </c>
      <c r="G26" s="6">
        <v>5</v>
      </c>
      <c r="H26" s="6">
        <v>3</v>
      </c>
      <c r="I26" s="6">
        <v>8</v>
      </c>
      <c r="J26" s="8">
        <f t="shared" si="0"/>
        <v>10.75</v>
      </c>
      <c r="K26" s="6">
        <v>23</v>
      </c>
      <c r="L26" s="6">
        <v>430</v>
      </c>
      <c r="M26" t="s">
        <v>76</v>
      </c>
    </row>
    <row r="27" spans="1:13">
      <c r="A27" t="s">
        <v>46</v>
      </c>
      <c r="B27" s="1">
        <v>20755</v>
      </c>
      <c r="C27">
        <v>49</v>
      </c>
      <c r="D27">
        <v>6</v>
      </c>
      <c r="E27" s="6">
        <v>1</v>
      </c>
      <c r="F27" s="6">
        <v>1</v>
      </c>
      <c r="G27" s="6">
        <v>2</v>
      </c>
      <c r="H27" s="6">
        <v>9</v>
      </c>
      <c r="I27" s="6">
        <v>11</v>
      </c>
      <c r="J27" s="8">
        <f t="shared" si="0"/>
        <v>7.4824999999999999</v>
      </c>
      <c r="K27" s="6">
        <v>1700</v>
      </c>
      <c r="L27" s="6">
        <v>299.3</v>
      </c>
      <c r="M27" t="s">
        <v>74</v>
      </c>
    </row>
    <row r="28" spans="1:13">
      <c r="A28" t="s">
        <v>48</v>
      </c>
      <c r="B28" s="1">
        <v>28464</v>
      </c>
      <c r="C28">
        <v>51</v>
      </c>
      <c r="D28">
        <v>6</v>
      </c>
      <c r="E28" s="6">
        <v>1</v>
      </c>
      <c r="F28" s="6">
        <v>1</v>
      </c>
      <c r="G28" s="6">
        <v>8</v>
      </c>
      <c r="H28" s="6">
        <v>4</v>
      </c>
      <c r="I28" s="6">
        <v>12</v>
      </c>
      <c r="J28" s="8">
        <f t="shared" si="0"/>
        <v>7.5</v>
      </c>
      <c r="K28" s="6">
        <v>100</v>
      </c>
      <c r="L28" s="6">
        <v>300</v>
      </c>
      <c r="M28" t="s">
        <v>74</v>
      </c>
    </row>
    <row r="29" spans="1:13" s="11" customFormat="1">
      <c r="B29" s="14"/>
      <c r="E29" s="13"/>
      <c r="F29" s="13"/>
      <c r="G29" s="13"/>
      <c r="H29" s="13"/>
      <c r="I29" s="13"/>
      <c r="J29" s="12"/>
      <c r="K29" s="13"/>
      <c r="L29" s="13"/>
    </row>
    <row r="30" spans="1:13">
      <c r="A30" s="2" t="s">
        <v>63</v>
      </c>
      <c r="B30" s="1"/>
      <c r="E30" s="6"/>
      <c r="F30" s="6"/>
      <c r="G30" s="6"/>
      <c r="H30" s="6"/>
      <c r="I30" s="6"/>
      <c r="L30" s="6"/>
    </row>
    <row r="31" spans="1:13">
      <c r="A31" t="s">
        <v>6</v>
      </c>
      <c r="B31" s="1">
        <v>59284</v>
      </c>
      <c r="C31">
        <v>94</v>
      </c>
      <c r="D31">
        <v>6</v>
      </c>
      <c r="E31" s="6">
        <v>5</v>
      </c>
      <c r="F31" s="6">
        <v>2</v>
      </c>
      <c r="G31" s="6">
        <v>3</v>
      </c>
      <c r="H31" s="6">
        <v>19</v>
      </c>
      <c r="I31" s="6">
        <v>22</v>
      </c>
      <c r="J31" s="8">
        <f t="shared" si="0"/>
        <v>16.850000000000001</v>
      </c>
      <c r="K31" s="6">
        <v>806</v>
      </c>
      <c r="L31" s="6">
        <v>674</v>
      </c>
      <c r="M31" t="s">
        <v>75</v>
      </c>
    </row>
    <row r="32" spans="1:13">
      <c r="A32" t="s">
        <v>13</v>
      </c>
      <c r="B32" s="1">
        <v>40140</v>
      </c>
      <c r="C32">
        <v>213</v>
      </c>
      <c r="D32">
        <v>6</v>
      </c>
      <c r="E32" s="6">
        <v>4</v>
      </c>
      <c r="F32" s="6">
        <v>4</v>
      </c>
      <c r="G32" s="6">
        <v>14</v>
      </c>
      <c r="H32" s="6">
        <v>18</v>
      </c>
      <c r="I32" s="6">
        <v>32</v>
      </c>
      <c r="J32" s="8">
        <f t="shared" si="0"/>
        <v>27.75</v>
      </c>
      <c r="K32" s="6">
        <v>1288</v>
      </c>
      <c r="L32" s="1">
        <v>1110</v>
      </c>
      <c r="M32" t="s">
        <v>75</v>
      </c>
    </row>
    <row r="33" spans="1:13">
      <c r="A33" t="s">
        <v>20</v>
      </c>
      <c r="B33" s="1">
        <v>49121</v>
      </c>
      <c r="C33">
        <v>186</v>
      </c>
      <c r="D33">
        <v>6</v>
      </c>
      <c r="E33" s="6">
        <v>4</v>
      </c>
      <c r="F33" s="6">
        <v>2</v>
      </c>
      <c r="G33" s="6">
        <v>15</v>
      </c>
      <c r="H33" s="6">
        <v>1</v>
      </c>
      <c r="I33" s="6">
        <v>16</v>
      </c>
      <c r="J33" s="8">
        <f t="shared" si="0"/>
        <v>15</v>
      </c>
      <c r="K33" s="6">
        <v>1284</v>
      </c>
      <c r="L33" s="6">
        <v>600</v>
      </c>
      <c r="M33" t="s">
        <v>76</v>
      </c>
    </row>
    <row r="34" spans="1:13">
      <c r="A34" t="s">
        <v>23</v>
      </c>
      <c r="B34" s="1">
        <v>56617</v>
      </c>
      <c r="C34">
        <v>209</v>
      </c>
      <c r="D34">
        <v>6</v>
      </c>
      <c r="E34" s="6">
        <v>5</v>
      </c>
      <c r="F34" s="6">
        <v>3</v>
      </c>
      <c r="G34" s="6">
        <v>7</v>
      </c>
      <c r="H34" s="6">
        <v>14</v>
      </c>
      <c r="I34" s="6">
        <v>21</v>
      </c>
      <c r="J34" s="8">
        <f t="shared" si="0"/>
        <v>15.225</v>
      </c>
      <c r="K34" s="6">
        <v>604</v>
      </c>
      <c r="L34" s="6">
        <v>609</v>
      </c>
      <c r="M34" s="1" t="s">
        <v>77</v>
      </c>
    </row>
    <row r="35" spans="1:13">
      <c r="A35" t="s">
        <v>29</v>
      </c>
      <c r="B35" s="1">
        <v>41590</v>
      </c>
      <c r="C35">
        <v>120</v>
      </c>
      <c r="D35">
        <v>6</v>
      </c>
      <c r="E35" s="6">
        <v>3</v>
      </c>
      <c r="F35" s="6">
        <v>2</v>
      </c>
      <c r="G35" s="6">
        <v>4</v>
      </c>
      <c r="H35" s="6">
        <v>8</v>
      </c>
      <c r="I35" s="6">
        <v>14</v>
      </c>
      <c r="J35" s="8">
        <f t="shared" si="0"/>
        <v>10.824999999999999</v>
      </c>
      <c r="K35" s="6">
        <v>460</v>
      </c>
      <c r="L35" s="6">
        <v>433</v>
      </c>
      <c r="M35" t="s">
        <v>74</v>
      </c>
    </row>
    <row r="36" spans="1:13">
      <c r="A36" t="s">
        <v>33</v>
      </c>
      <c r="B36" s="1">
        <v>57466</v>
      </c>
      <c r="C36">
        <v>86</v>
      </c>
      <c r="D36">
        <v>6</v>
      </c>
      <c r="E36" s="6">
        <v>2</v>
      </c>
      <c r="F36" s="6">
        <v>3</v>
      </c>
      <c r="G36" s="6">
        <v>9</v>
      </c>
      <c r="H36" s="6">
        <v>10</v>
      </c>
      <c r="I36" s="6">
        <v>19</v>
      </c>
      <c r="J36" s="8">
        <f t="shared" si="0"/>
        <v>14.625</v>
      </c>
      <c r="K36" s="6">
        <v>253</v>
      </c>
      <c r="L36" s="6">
        <v>585</v>
      </c>
      <c r="M36" t="s">
        <v>76</v>
      </c>
    </row>
    <row r="37" spans="1:13">
      <c r="A37" t="s">
        <v>38</v>
      </c>
      <c r="B37" s="1">
        <v>43944</v>
      </c>
      <c r="C37">
        <v>118</v>
      </c>
      <c r="D37">
        <v>6</v>
      </c>
      <c r="E37" s="6">
        <v>3</v>
      </c>
      <c r="F37" s="6">
        <v>3</v>
      </c>
      <c r="G37" s="6">
        <v>14</v>
      </c>
      <c r="H37" s="6">
        <v>1</v>
      </c>
      <c r="I37" s="6">
        <v>15</v>
      </c>
      <c r="J37" s="8">
        <f t="shared" si="0"/>
        <v>10.3</v>
      </c>
      <c r="K37" s="6">
        <v>1250</v>
      </c>
      <c r="L37" s="6">
        <v>412</v>
      </c>
      <c r="M37" t="s">
        <v>75</v>
      </c>
    </row>
    <row r="38" spans="1:13">
      <c r="A38" t="s">
        <v>44</v>
      </c>
      <c r="B38" s="1">
        <v>48087</v>
      </c>
      <c r="C38">
        <v>60</v>
      </c>
      <c r="D38">
        <v>6</v>
      </c>
      <c r="E38" s="6">
        <v>1</v>
      </c>
      <c r="F38" s="6">
        <v>4</v>
      </c>
      <c r="G38" s="6">
        <v>6</v>
      </c>
      <c r="H38" s="6">
        <v>9</v>
      </c>
      <c r="I38" s="6">
        <v>15</v>
      </c>
      <c r="J38" s="8">
        <f t="shared" si="0"/>
        <v>12.125</v>
      </c>
      <c r="K38" s="6">
        <v>300</v>
      </c>
      <c r="L38" s="6">
        <v>485</v>
      </c>
      <c r="M38" s="1" t="s">
        <v>77</v>
      </c>
    </row>
    <row r="39" spans="1:13">
      <c r="A39" t="s">
        <v>45</v>
      </c>
      <c r="B39" s="1">
        <v>55079</v>
      </c>
      <c r="C39">
        <v>157</v>
      </c>
      <c r="D39">
        <v>6</v>
      </c>
      <c r="E39" s="6">
        <v>6</v>
      </c>
      <c r="F39" s="6">
        <v>1</v>
      </c>
      <c r="G39" s="6">
        <v>11</v>
      </c>
      <c r="H39" s="6">
        <v>13</v>
      </c>
      <c r="I39" s="6">
        <v>24</v>
      </c>
      <c r="J39" s="8">
        <f t="shared" si="0"/>
        <v>20.875</v>
      </c>
      <c r="K39" s="6">
        <v>0</v>
      </c>
      <c r="L39" s="6">
        <v>835</v>
      </c>
      <c r="M39" t="s">
        <v>75</v>
      </c>
    </row>
    <row r="40" spans="1:13" s="11" customFormat="1">
      <c r="B40" s="14"/>
      <c r="E40" s="13"/>
      <c r="F40" s="13"/>
      <c r="G40" s="13"/>
      <c r="H40" s="13"/>
      <c r="I40" s="13"/>
      <c r="J40" s="12"/>
      <c r="K40" s="13"/>
      <c r="L40" s="13"/>
    </row>
    <row r="41" spans="1:13">
      <c r="A41" s="2" t="s">
        <v>64</v>
      </c>
      <c r="B41" s="1"/>
      <c r="E41" s="6"/>
      <c r="F41" s="6"/>
      <c r="G41" s="6"/>
      <c r="H41" s="6"/>
      <c r="I41" s="6"/>
      <c r="L41" s="6"/>
    </row>
    <row r="42" spans="1:13">
      <c r="A42" t="s">
        <v>8</v>
      </c>
      <c r="B42" s="1">
        <v>62338</v>
      </c>
      <c r="C42">
        <v>263</v>
      </c>
      <c r="D42">
        <v>6</v>
      </c>
      <c r="E42" s="6">
        <v>8</v>
      </c>
      <c r="F42" s="6">
        <v>3</v>
      </c>
      <c r="G42" s="6">
        <v>21</v>
      </c>
      <c r="H42" s="6">
        <v>3</v>
      </c>
      <c r="I42" s="6">
        <v>24</v>
      </c>
      <c r="J42" s="8">
        <f t="shared" si="0"/>
        <v>16.774999999999999</v>
      </c>
      <c r="K42" s="6">
        <v>11318</v>
      </c>
      <c r="L42" s="6">
        <v>671</v>
      </c>
      <c r="M42" t="s">
        <v>74</v>
      </c>
    </row>
    <row r="43" spans="1:13">
      <c r="A43" t="s">
        <v>21</v>
      </c>
      <c r="B43" s="1">
        <v>67198</v>
      </c>
      <c r="C43">
        <v>75</v>
      </c>
      <c r="D43">
        <v>6</v>
      </c>
      <c r="E43" s="6">
        <v>2</v>
      </c>
      <c r="F43" s="6">
        <v>2</v>
      </c>
      <c r="G43" s="6">
        <v>7</v>
      </c>
      <c r="H43" s="6">
        <v>10</v>
      </c>
      <c r="I43" s="6">
        <v>17</v>
      </c>
      <c r="J43" s="8">
        <f t="shared" si="0"/>
        <v>15.425000000000001</v>
      </c>
      <c r="K43" s="6">
        <v>200</v>
      </c>
      <c r="L43" s="6">
        <v>617</v>
      </c>
      <c r="M43" t="s">
        <v>74</v>
      </c>
    </row>
    <row r="44" spans="1:13">
      <c r="A44" t="s">
        <v>27</v>
      </c>
      <c r="B44" s="1">
        <v>78180</v>
      </c>
      <c r="C44">
        <v>54</v>
      </c>
      <c r="D44">
        <v>6</v>
      </c>
      <c r="E44" s="6">
        <v>1</v>
      </c>
      <c r="F44" s="6">
        <v>1</v>
      </c>
      <c r="G44" s="6">
        <v>1</v>
      </c>
      <c r="H44" s="6">
        <v>18</v>
      </c>
      <c r="I44" s="6">
        <v>19</v>
      </c>
      <c r="J44" s="8">
        <f>(L44/40)</f>
        <v>17.45</v>
      </c>
      <c r="K44" s="6">
        <v>500</v>
      </c>
      <c r="L44" s="6">
        <v>698</v>
      </c>
      <c r="M44" s="6" t="s">
        <v>77</v>
      </c>
    </row>
    <row r="45" spans="1:13">
      <c r="A45" t="s">
        <v>34</v>
      </c>
      <c r="B45" s="1">
        <v>68625</v>
      </c>
      <c r="C45">
        <v>251</v>
      </c>
      <c r="D45">
        <v>6</v>
      </c>
      <c r="E45" s="6">
        <v>9</v>
      </c>
      <c r="F45" s="6">
        <v>2</v>
      </c>
      <c r="G45" s="6">
        <v>19</v>
      </c>
      <c r="H45" s="6">
        <v>6</v>
      </c>
      <c r="I45" s="6">
        <v>25</v>
      </c>
      <c r="J45" s="8">
        <f t="shared" si="0"/>
        <v>17.487500000000001</v>
      </c>
      <c r="K45" s="6">
        <v>116</v>
      </c>
      <c r="L45" s="6">
        <v>699.5</v>
      </c>
      <c r="M45" t="s">
        <v>74</v>
      </c>
    </row>
    <row r="46" spans="1:13">
      <c r="A46" t="s">
        <v>35</v>
      </c>
      <c r="B46" s="1">
        <v>62604</v>
      </c>
      <c r="C46">
        <v>338</v>
      </c>
      <c r="D46">
        <v>5</v>
      </c>
      <c r="E46" s="6">
        <v>12</v>
      </c>
      <c r="F46" s="6">
        <v>2</v>
      </c>
      <c r="G46" s="6">
        <v>17</v>
      </c>
      <c r="H46" s="6">
        <v>4</v>
      </c>
      <c r="I46" s="6">
        <v>21</v>
      </c>
      <c r="J46" s="8">
        <f t="shared" si="0"/>
        <v>15.25</v>
      </c>
      <c r="K46" s="6">
        <v>0</v>
      </c>
      <c r="L46" s="6">
        <v>610</v>
      </c>
      <c r="M46" t="s">
        <v>74</v>
      </c>
    </row>
    <row r="47" spans="1:13">
      <c r="A47" t="s">
        <v>41</v>
      </c>
      <c r="B47" s="1">
        <v>79425</v>
      </c>
      <c r="C47">
        <v>105</v>
      </c>
      <c r="D47">
        <v>6</v>
      </c>
      <c r="E47" s="6">
        <v>2</v>
      </c>
      <c r="F47" s="6">
        <v>6</v>
      </c>
      <c r="G47" s="6">
        <v>32</v>
      </c>
      <c r="H47" s="6">
        <v>1</v>
      </c>
      <c r="I47" s="6">
        <v>33</v>
      </c>
      <c r="J47" s="8">
        <f t="shared" si="0"/>
        <v>26.5</v>
      </c>
      <c r="K47" s="6">
        <v>840</v>
      </c>
      <c r="L47" s="1">
        <v>1060</v>
      </c>
      <c r="M47" s="1" t="s">
        <v>77</v>
      </c>
    </row>
    <row r="48" spans="1:13">
      <c r="A48" t="s">
        <v>42</v>
      </c>
      <c r="B48" s="1">
        <v>77087</v>
      </c>
      <c r="C48">
        <v>320</v>
      </c>
      <c r="D48">
        <v>6</v>
      </c>
      <c r="E48" s="6">
        <v>10</v>
      </c>
      <c r="F48" s="6">
        <v>2</v>
      </c>
      <c r="G48" s="6">
        <v>19</v>
      </c>
      <c r="H48" s="6">
        <v>35</v>
      </c>
      <c r="I48" s="6">
        <v>54</v>
      </c>
      <c r="J48" s="8">
        <f t="shared" si="0"/>
        <v>23.05</v>
      </c>
      <c r="K48" s="6">
        <v>1000</v>
      </c>
      <c r="L48" s="6">
        <v>922</v>
      </c>
      <c r="M48" t="s">
        <v>74</v>
      </c>
    </row>
    <row r="49" spans="1:13" s="11" customFormat="1">
      <c r="B49" s="14"/>
      <c r="J49" s="12"/>
      <c r="K49" s="13"/>
    </row>
    <row r="50" spans="1:13">
      <c r="A50" s="2" t="s">
        <v>65</v>
      </c>
      <c r="B50" s="1"/>
      <c r="D50">
        <v>6</v>
      </c>
    </row>
    <row r="51" spans="1:13">
      <c r="A51" t="s">
        <v>22</v>
      </c>
      <c r="B51" s="1">
        <v>104314</v>
      </c>
      <c r="C51">
        <v>110</v>
      </c>
      <c r="D51">
        <v>6</v>
      </c>
      <c r="E51" s="6">
        <v>2</v>
      </c>
      <c r="F51" s="6">
        <v>3</v>
      </c>
      <c r="G51" s="6">
        <v>26</v>
      </c>
      <c r="H51" s="6">
        <v>3</v>
      </c>
      <c r="I51" s="6">
        <v>29</v>
      </c>
      <c r="J51" s="8">
        <f t="shared" si="0"/>
        <v>24.95</v>
      </c>
      <c r="K51" s="6">
        <v>2217</v>
      </c>
      <c r="L51" s="6">
        <v>998</v>
      </c>
      <c r="M51" t="s">
        <v>75</v>
      </c>
    </row>
    <row r="52" spans="1:13">
      <c r="A52" t="s">
        <v>24</v>
      </c>
      <c r="B52" s="1">
        <v>91369</v>
      </c>
      <c r="C52">
        <v>239</v>
      </c>
      <c r="D52">
        <v>6</v>
      </c>
      <c r="E52" s="6">
        <v>5</v>
      </c>
      <c r="F52" s="6">
        <v>6</v>
      </c>
      <c r="G52" s="6">
        <v>30</v>
      </c>
      <c r="H52" s="6">
        <v>13</v>
      </c>
      <c r="I52" s="6">
        <v>43</v>
      </c>
      <c r="J52" s="8">
        <f t="shared" si="0"/>
        <v>32.774999999999999</v>
      </c>
      <c r="K52" s="6">
        <v>1400</v>
      </c>
      <c r="L52" s="1">
        <v>1311</v>
      </c>
      <c r="M52" s="1" t="s">
        <v>77</v>
      </c>
    </row>
    <row r="53" spans="1:13">
      <c r="A53" t="s">
        <v>28</v>
      </c>
      <c r="B53" s="1">
        <v>93951</v>
      </c>
      <c r="C53">
        <v>462</v>
      </c>
      <c r="D53">
        <v>6</v>
      </c>
      <c r="E53" s="6">
        <v>12</v>
      </c>
      <c r="F53" s="6">
        <v>2</v>
      </c>
      <c r="G53" s="6">
        <v>15</v>
      </c>
      <c r="H53" s="6">
        <v>28</v>
      </c>
      <c r="I53" s="6">
        <v>43</v>
      </c>
      <c r="J53" s="8">
        <f t="shared" si="0"/>
        <v>35.174999999999997</v>
      </c>
      <c r="K53" s="6">
        <v>0</v>
      </c>
      <c r="L53" s="1">
        <v>1407</v>
      </c>
      <c r="M53" s="1" t="s">
        <v>77</v>
      </c>
    </row>
    <row r="54" spans="1:13">
      <c r="A54" t="s">
        <v>31</v>
      </c>
      <c r="B54" s="1">
        <v>101537</v>
      </c>
      <c r="C54">
        <v>439</v>
      </c>
      <c r="D54">
        <v>6</v>
      </c>
      <c r="E54" s="6">
        <v>13</v>
      </c>
      <c r="F54" s="6">
        <v>3</v>
      </c>
      <c r="G54" s="6">
        <v>27</v>
      </c>
      <c r="H54" s="6">
        <v>3</v>
      </c>
      <c r="I54" s="6">
        <v>30</v>
      </c>
      <c r="J54" s="8">
        <f t="shared" si="0"/>
        <v>20.475000000000001</v>
      </c>
      <c r="K54" s="6">
        <v>3017</v>
      </c>
      <c r="L54" s="6">
        <v>819</v>
      </c>
      <c r="M54" t="s">
        <v>74</v>
      </c>
    </row>
    <row r="55" spans="1:13" s="11" customFormat="1">
      <c r="B55" s="14"/>
      <c r="E55" s="13"/>
      <c r="F55" s="13"/>
      <c r="G55" s="13"/>
      <c r="H55" s="13"/>
      <c r="I55" s="13"/>
      <c r="J55" s="12"/>
      <c r="K55" s="13"/>
      <c r="L55" s="13"/>
    </row>
    <row r="56" spans="1:13">
      <c r="A56" s="2" t="s">
        <v>66</v>
      </c>
      <c r="B56" s="1"/>
      <c r="E56" s="6"/>
      <c r="F56" s="6"/>
      <c r="G56" s="6"/>
      <c r="H56" s="6"/>
      <c r="I56" s="6"/>
      <c r="L56" s="6"/>
    </row>
    <row r="57" spans="1:13">
      <c r="A57" t="s">
        <v>5</v>
      </c>
      <c r="B57" s="1">
        <v>213594</v>
      </c>
      <c r="C57">
        <v>694</v>
      </c>
      <c r="D57">
        <v>6</v>
      </c>
      <c r="E57" s="6">
        <v>20</v>
      </c>
      <c r="F57" s="6">
        <v>5</v>
      </c>
      <c r="G57" s="6">
        <v>86</v>
      </c>
      <c r="H57" s="6">
        <v>12</v>
      </c>
      <c r="I57" s="6">
        <v>103</v>
      </c>
      <c r="J57" s="8">
        <f t="shared" si="0"/>
        <v>77.668750000000003</v>
      </c>
      <c r="K57" s="6">
        <v>4800.3999999999996</v>
      </c>
      <c r="L57" s="7">
        <v>3106.75</v>
      </c>
      <c r="M57" t="s">
        <v>74</v>
      </c>
    </row>
    <row r="58" spans="1:13">
      <c r="A58" t="s">
        <v>11</v>
      </c>
      <c r="B58" s="1">
        <v>271954</v>
      </c>
      <c r="C58">
        <v>591</v>
      </c>
      <c r="D58">
        <v>7</v>
      </c>
      <c r="E58" s="6">
        <v>13</v>
      </c>
      <c r="F58" s="6">
        <v>7</v>
      </c>
      <c r="G58" s="6">
        <v>19</v>
      </c>
      <c r="H58" s="6">
        <v>127</v>
      </c>
      <c r="I58" s="6">
        <v>146</v>
      </c>
      <c r="J58" s="8">
        <f t="shared" si="0"/>
        <v>98.9</v>
      </c>
      <c r="K58" s="6">
        <v>11412</v>
      </c>
      <c r="L58" s="1">
        <v>3956</v>
      </c>
      <c r="M58" s="1" t="s">
        <v>77</v>
      </c>
    </row>
    <row r="59" spans="1:13">
      <c r="A59" t="s">
        <v>15</v>
      </c>
      <c r="B59" s="1">
        <v>178460</v>
      </c>
      <c r="C59">
        <v>414</v>
      </c>
      <c r="D59">
        <v>6</v>
      </c>
      <c r="E59" s="6">
        <v>9</v>
      </c>
      <c r="F59" s="6">
        <v>8</v>
      </c>
      <c r="G59" s="6">
        <v>17</v>
      </c>
      <c r="H59" s="6">
        <v>37</v>
      </c>
      <c r="I59" s="6">
        <v>54</v>
      </c>
      <c r="J59" s="8">
        <f t="shared" si="0"/>
        <v>48.125</v>
      </c>
      <c r="K59" s="6">
        <v>0</v>
      </c>
      <c r="L59" s="1">
        <v>1925</v>
      </c>
      <c r="M59" s="1" t="s">
        <v>77</v>
      </c>
    </row>
    <row r="60" spans="1:13">
      <c r="A60" t="s">
        <v>17</v>
      </c>
      <c r="B60" s="1">
        <v>247650</v>
      </c>
      <c r="C60">
        <v>791</v>
      </c>
      <c r="D60">
        <v>7</v>
      </c>
      <c r="E60" s="6">
        <v>15</v>
      </c>
      <c r="F60" s="6">
        <v>4</v>
      </c>
      <c r="G60" s="6">
        <v>19</v>
      </c>
      <c r="H60" s="6">
        <v>101</v>
      </c>
      <c r="I60" s="6">
        <v>120</v>
      </c>
      <c r="J60" s="8">
        <f t="shared" si="0"/>
        <v>78.599999999999994</v>
      </c>
      <c r="K60" s="6">
        <v>1500</v>
      </c>
      <c r="L60" s="1">
        <v>3144</v>
      </c>
      <c r="M60" s="1" t="s">
        <v>77</v>
      </c>
    </row>
    <row r="61" spans="1:13">
      <c r="A61" t="s">
        <v>18</v>
      </c>
      <c r="B61" s="1">
        <v>153100</v>
      </c>
      <c r="C61">
        <v>455</v>
      </c>
      <c r="D61">
        <v>6</v>
      </c>
      <c r="E61" s="6">
        <v>8</v>
      </c>
      <c r="F61" s="6">
        <v>8</v>
      </c>
      <c r="G61" s="6">
        <v>8</v>
      </c>
      <c r="H61" s="6">
        <v>77</v>
      </c>
      <c r="I61" s="6">
        <v>85</v>
      </c>
      <c r="J61" s="8">
        <f t="shared" si="0"/>
        <v>73.75</v>
      </c>
      <c r="K61" s="6">
        <v>12210</v>
      </c>
      <c r="L61" s="7">
        <v>2950</v>
      </c>
      <c r="M61" s="1" t="s">
        <v>77</v>
      </c>
    </row>
    <row r="62" spans="1:13" s="11" customFormat="1">
      <c r="B62" s="14"/>
      <c r="E62" s="10"/>
      <c r="F62" s="10"/>
      <c r="G62" s="10"/>
      <c r="H62" s="10"/>
      <c r="I62" s="10"/>
      <c r="J62" s="12"/>
      <c r="K62" s="19"/>
      <c r="L62" s="10"/>
      <c r="M62" s="10"/>
    </row>
    <row r="63" spans="1:13">
      <c r="A63" s="2" t="s">
        <v>67</v>
      </c>
    </row>
    <row r="64" spans="1:13">
      <c r="A64" t="s">
        <v>1</v>
      </c>
      <c r="B64" s="1">
        <v>3929</v>
      </c>
      <c r="C64">
        <v>36</v>
      </c>
      <c r="D64">
        <v>6</v>
      </c>
      <c r="E64" s="6">
        <v>1</v>
      </c>
      <c r="F64" s="6">
        <v>0</v>
      </c>
      <c r="G64" s="6">
        <v>1</v>
      </c>
      <c r="H64" s="6">
        <v>2</v>
      </c>
      <c r="I64" s="6">
        <v>3</v>
      </c>
      <c r="J64" s="8">
        <f t="shared" si="0"/>
        <v>2.2999999999999998</v>
      </c>
      <c r="K64" s="6">
        <v>0</v>
      </c>
      <c r="L64" s="6">
        <v>92</v>
      </c>
      <c r="M64" t="s">
        <v>73</v>
      </c>
    </row>
    <row r="65" spans="1:13">
      <c r="A65" t="s">
        <v>70</v>
      </c>
      <c r="B65" s="1">
        <v>17489</v>
      </c>
      <c r="C65">
        <v>51</v>
      </c>
      <c r="D65">
        <v>6</v>
      </c>
      <c r="E65" s="6">
        <v>1</v>
      </c>
      <c r="F65" s="6">
        <v>0</v>
      </c>
      <c r="G65" s="6">
        <v>3</v>
      </c>
      <c r="H65" s="6">
        <v>4</v>
      </c>
      <c r="I65" s="6">
        <v>7</v>
      </c>
      <c r="J65" s="8">
        <f t="shared" si="0"/>
        <v>5.55</v>
      </c>
      <c r="K65" s="6">
        <v>832</v>
      </c>
      <c r="L65" s="6">
        <v>222</v>
      </c>
      <c r="M65" t="s">
        <v>76</v>
      </c>
    </row>
    <row r="66" spans="1:13" s="11" customFormat="1">
      <c r="J66" s="12"/>
      <c r="K66" s="13"/>
    </row>
    <row r="67" spans="1:13">
      <c r="A67" s="2" t="s">
        <v>68</v>
      </c>
      <c r="B67" s="1">
        <v>2938618</v>
      </c>
      <c r="C67" s="1">
        <f t="shared" ref="C67:K67" si="1">SUM(C4:C66)</f>
        <v>8912</v>
      </c>
      <c r="D67">
        <f t="shared" si="1"/>
        <v>303</v>
      </c>
      <c r="E67" s="6">
        <f t="shared" si="1"/>
        <v>234</v>
      </c>
      <c r="F67" s="6">
        <f t="shared" si="1"/>
        <v>107</v>
      </c>
      <c r="G67" s="6">
        <f t="shared" si="1"/>
        <v>566</v>
      </c>
      <c r="H67" s="6">
        <f t="shared" si="1"/>
        <v>668</v>
      </c>
      <c r="I67" s="1">
        <f t="shared" si="1"/>
        <v>1242</v>
      </c>
      <c r="J67" s="8">
        <f t="shared" si="1"/>
        <v>925.20899999999983</v>
      </c>
      <c r="K67" s="1">
        <f t="shared" si="1"/>
        <v>71896.399999999994</v>
      </c>
    </row>
    <row r="69" spans="1:13">
      <c r="A69" s="5" t="s">
        <v>72</v>
      </c>
    </row>
    <row r="70" spans="1:13">
      <c r="A70" s="5" t="s">
        <v>69</v>
      </c>
    </row>
  </sheetData>
  <phoneticPr fontId="3" type="noConversion"/>
  <printOptions gridLines="1"/>
  <pageMargins left="0.5" right="0.5" top="1" bottom="0.5" header="0.5" footer="0.5"/>
  <pageSetup scale="75" orientation="landscape" r:id="rId1"/>
  <headerFooter alignWithMargins="0">
    <oddHeader>&amp;C&amp;"Arial,Bold"&amp;11Public Library System Operations FY08</oddHeader>
    <oddFooter>&amp;L&amp;9Mississippi Public Library Statistics, FY08, Public Library System Operations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67"/>
  <sheetViews>
    <sheetView workbookViewId="0">
      <selection activeCell="A45" sqref="A45:IV45"/>
    </sheetView>
  </sheetViews>
  <sheetFormatPr defaultRowHeight="12.75"/>
  <cols>
    <col min="1" max="1" width="51" bestFit="1" customWidth="1"/>
    <col min="2" max="3" width="11.140625" bestFit="1" customWidth="1"/>
    <col min="4" max="4" width="11.140625" style="23" bestFit="1" customWidth="1"/>
    <col min="5" max="5" width="10.28515625" style="24" customWidth="1"/>
    <col min="7" max="7" width="11.5703125" style="24" customWidth="1"/>
    <col min="8" max="8" width="10.140625" bestFit="1" customWidth="1"/>
    <col min="9" max="9" width="10.5703125" style="24" customWidth="1"/>
    <col min="10" max="10" width="10.140625" bestFit="1" customWidth="1"/>
    <col min="11" max="11" width="10.5703125" style="24" customWidth="1"/>
    <col min="12" max="12" width="11.140625" bestFit="1" customWidth="1"/>
    <col min="13" max="13" width="10.5703125" style="24" customWidth="1"/>
    <col min="14" max="14" width="10.140625" bestFit="1" customWidth="1"/>
    <col min="15" max="15" width="0" hidden="1" customWidth="1"/>
  </cols>
  <sheetData>
    <row r="1" spans="1:15" ht="38.25">
      <c r="A1" s="2" t="s">
        <v>49</v>
      </c>
      <c r="B1" s="3" t="s">
        <v>80</v>
      </c>
      <c r="C1" s="3" t="s">
        <v>81</v>
      </c>
      <c r="D1" s="20" t="s">
        <v>82</v>
      </c>
      <c r="E1" s="21" t="s">
        <v>83</v>
      </c>
      <c r="F1" s="3" t="s">
        <v>84</v>
      </c>
      <c r="G1" s="21" t="s">
        <v>85</v>
      </c>
      <c r="H1" s="3" t="s">
        <v>86</v>
      </c>
      <c r="I1" s="21" t="s">
        <v>87</v>
      </c>
      <c r="J1" s="3" t="s">
        <v>88</v>
      </c>
      <c r="K1" s="21" t="s">
        <v>89</v>
      </c>
      <c r="L1" s="3" t="s">
        <v>90</v>
      </c>
      <c r="M1" s="21" t="s">
        <v>91</v>
      </c>
      <c r="N1" s="3" t="s">
        <v>92</v>
      </c>
    </row>
    <row r="2" spans="1:15" s="11" customFormat="1">
      <c r="D2" s="28"/>
      <c r="E2" s="29"/>
      <c r="G2" s="29"/>
      <c r="I2" s="29"/>
      <c r="K2" s="29"/>
      <c r="M2" s="29"/>
    </row>
    <row r="3" spans="1:15">
      <c r="A3" s="18" t="s">
        <v>61</v>
      </c>
    </row>
    <row r="4" spans="1:15">
      <c r="A4" t="s">
        <v>0</v>
      </c>
      <c r="B4" s="22">
        <v>0</v>
      </c>
      <c r="C4" s="23">
        <v>69631</v>
      </c>
      <c r="D4" s="23">
        <f>(B4+C4)</f>
        <v>69631</v>
      </c>
      <c r="E4" s="24">
        <f>(D4/O4)</f>
        <v>8.5794726466239535</v>
      </c>
      <c r="F4" s="23">
        <v>17249</v>
      </c>
      <c r="G4" s="24">
        <f>(F4/O4)</f>
        <v>2.1253080335140462</v>
      </c>
      <c r="H4" s="23">
        <v>40767</v>
      </c>
      <c r="I4" s="24">
        <f>(H4/O4)</f>
        <v>5.0230409068506656</v>
      </c>
      <c r="J4" s="23">
        <v>3282</v>
      </c>
      <c r="K4" s="24">
        <f>(J4/O4)</f>
        <v>0.40438639724001973</v>
      </c>
      <c r="L4" s="23">
        <f>(D4+F4+H4+J4)</f>
        <v>130929</v>
      </c>
      <c r="M4" s="24">
        <f>(L4/O4)</f>
        <v>16.132207984228685</v>
      </c>
      <c r="N4" s="22">
        <v>0</v>
      </c>
      <c r="O4" s="1">
        <v>8116</v>
      </c>
    </row>
    <row r="5" spans="1:15">
      <c r="A5" t="s">
        <v>4</v>
      </c>
      <c r="B5" s="23">
        <v>6600</v>
      </c>
      <c r="C5" s="23">
        <v>65500</v>
      </c>
      <c r="D5" s="23">
        <f t="shared" ref="D5:D65" si="0">(B5+C5)</f>
        <v>72100</v>
      </c>
      <c r="E5" s="24">
        <f t="shared" ref="E5:E65" si="1">(D5/O5)</f>
        <v>6.9547602970965565</v>
      </c>
      <c r="F5" s="22">
        <v>0</v>
      </c>
      <c r="G5" s="24">
        <f t="shared" ref="G5:G67" si="2">(F5/O5)</f>
        <v>0</v>
      </c>
      <c r="H5" s="23">
        <v>44360</v>
      </c>
      <c r="I5" s="24">
        <f t="shared" ref="I5:I67" si="3">(H5/O5)</f>
        <v>4.2789620912510848</v>
      </c>
      <c r="J5" s="23">
        <v>5757</v>
      </c>
      <c r="K5" s="24">
        <f t="shared" ref="K5:K67" si="4">(J5/O5)</f>
        <v>0.55531976463779298</v>
      </c>
      <c r="L5" s="23">
        <f t="shared" ref="L5:L67" si="5">(D5+F5+H5+J5)</f>
        <v>122217</v>
      </c>
      <c r="M5" s="24">
        <f t="shared" ref="M5:M67" si="6">(L5/O5)</f>
        <v>11.789042152985434</v>
      </c>
      <c r="N5" s="22">
        <v>0</v>
      </c>
      <c r="O5" s="1">
        <v>10367</v>
      </c>
    </row>
    <row r="6" spans="1:15">
      <c r="A6" t="s">
        <v>14</v>
      </c>
      <c r="B6" s="23">
        <v>30500</v>
      </c>
      <c r="C6" s="23">
        <v>47250</v>
      </c>
      <c r="D6" s="23">
        <f t="shared" si="0"/>
        <v>77750</v>
      </c>
      <c r="E6" s="24">
        <f t="shared" si="1"/>
        <v>7.1672197640117998</v>
      </c>
      <c r="F6" s="22">
        <v>0</v>
      </c>
      <c r="G6" s="24">
        <f t="shared" si="2"/>
        <v>0</v>
      </c>
      <c r="H6" s="23">
        <v>46158</v>
      </c>
      <c r="I6" s="24">
        <f t="shared" si="3"/>
        <v>4.2549778761061949</v>
      </c>
      <c r="J6" s="23">
        <v>10408</v>
      </c>
      <c r="K6" s="24">
        <f t="shared" si="4"/>
        <v>0.95943952802359878</v>
      </c>
      <c r="L6" s="23">
        <f t="shared" si="5"/>
        <v>134316</v>
      </c>
      <c r="M6" s="24">
        <f t="shared" si="6"/>
        <v>12.381637168141593</v>
      </c>
      <c r="N6" s="22">
        <v>0</v>
      </c>
      <c r="O6" s="1">
        <v>10848</v>
      </c>
    </row>
    <row r="7" spans="1:15">
      <c r="A7" t="s">
        <v>16</v>
      </c>
      <c r="B7" s="23">
        <v>16500</v>
      </c>
      <c r="C7" s="23">
        <v>40000</v>
      </c>
      <c r="D7" s="23">
        <f t="shared" si="0"/>
        <v>56500</v>
      </c>
      <c r="E7" s="24">
        <f t="shared" si="1"/>
        <v>5.6001585885617997</v>
      </c>
      <c r="F7" s="23">
        <v>1431</v>
      </c>
      <c r="G7" s="24">
        <f t="shared" si="2"/>
        <v>0.14183764495985726</v>
      </c>
      <c r="H7" s="23">
        <v>54602</v>
      </c>
      <c r="I7" s="24">
        <f t="shared" si="3"/>
        <v>5.4120329071265738</v>
      </c>
      <c r="J7" s="23">
        <v>13742</v>
      </c>
      <c r="K7" s="24">
        <f t="shared" si="4"/>
        <v>1.3620775101595797</v>
      </c>
      <c r="L7" s="23">
        <f t="shared" si="5"/>
        <v>126275</v>
      </c>
      <c r="M7" s="24">
        <f t="shared" si="6"/>
        <v>12.51610665080781</v>
      </c>
      <c r="N7" s="22">
        <v>0</v>
      </c>
      <c r="O7" s="1">
        <v>10089</v>
      </c>
    </row>
    <row r="8" spans="1:15">
      <c r="A8" t="s">
        <v>25</v>
      </c>
      <c r="B8" s="23">
        <v>12000</v>
      </c>
      <c r="C8" s="23">
        <v>37000</v>
      </c>
      <c r="D8" s="23">
        <f t="shared" si="0"/>
        <v>49000</v>
      </c>
      <c r="E8" s="24">
        <f t="shared" si="1"/>
        <v>5.6166895919303075</v>
      </c>
      <c r="F8" s="22">
        <v>0</v>
      </c>
      <c r="G8" s="24">
        <f t="shared" si="2"/>
        <v>0</v>
      </c>
      <c r="H8" s="23">
        <v>38744</v>
      </c>
      <c r="I8" s="24">
        <f t="shared" si="3"/>
        <v>4.4410820724438329</v>
      </c>
      <c r="J8" s="23">
        <v>14013</v>
      </c>
      <c r="K8" s="24">
        <f t="shared" si="4"/>
        <v>1.6062585969738652</v>
      </c>
      <c r="L8" s="23">
        <f t="shared" si="5"/>
        <v>101757</v>
      </c>
      <c r="M8" s="24">
        <f t="shared" si="6"/>
        <v>11.664030261348005</v>
      </c>
      <c r="N8" s="22">
        <v>0</v>
      </c>
      <c r="O8" s="1">
        <v>8724</v>
      </c>
    </row>
    <row r="9" spans="1:15">
      <c r="A9" t="s">
        <v>32</v>
      </c>
      <c r="B9" s="23">
        <v>10330</v>
      </c>
      <c r="C9" s="23">
        <v>53864</v>
      </c>
      <c r="D9" s="23">
        <f t="shared" si="0"/>
        <v>64194</v>
      </c>
      <c r="E9" s="24">
        <f t="shared" si="1"/>
        <v>5.4272911734866423</v>
      </c>
      <c r="F9" s="22">
        <v>0</v>
      </c>
      <c r="G9" s="24">
        <f t="shared" si="2"/>
        <v>0</v>
      </c>
      <c r="H9" s="23">
        <v>41608</v>
      </c>
      <c r="I9" s="24">
        <f t="shared" si="3"/>
        <v>3.5177544808927967</v>
      </c>
      <c r="J9" s="23">
        <v>10420</v>
      </c>
      <c r="K9" s="24">
        <f t="shared" si="4"/>
        <v>0.88096043287115322</v>
      </c>
      <c r="L9" s="23">
        <f t="shared" si="5"/>
        <v>116222</v>
      </c>
      <c r="M9" s="24">
        <f t="shared" si="6"/>
        <v>9.8260060872505921</v>
      </c>
      <c r="N9" s="22">
        <v>0</v>
      </c>
      <c r="O9" s="1">
        <v>11828</v>
      </c>
    </row>
    <row r="10" spans="1:15">
      <c r="A10" t="s">
        <v>36</v>
      </c>
      <c r="B10" s="23">
        <v>9800</v>
      </c>
      <c r="C10" s="23">
        <v>58293</v>
      </c>
      <c r="D10" s="23">
        <f t="shared" si="0"/>
        <v>68093</v>
      </c>
      <c r="E10" s="24">
        <f t="shared" si="1"/>
        <v>9.4390074854449679</v>
      </c>
      <c r="F10" s="23">
        <v>11767</v>
      </c>
      <c r="G10" s="24">
        <f t="shared" si="2"/>
        <v>1.6311339062933186</v>
      </c>
      <c r="H10" s="23">
        <v>69990</v>
      </c>
      <c r="I10" s="24">
        <f t="shared" si="3"/>
        <v>9.7019683947879116</v>
      </c>
      <c r="J10" s="23">
        <v>17597</v>
      </c>
      <c r="K10" s="24">
        <f t="shared" si="4"/>
        <v>2.4392847241474911</v>
      </c>
      <c r="L10" s="23">
        <f t="shared" si="5"/>
        <v>167447</v>
      </c>
      <c r="M10" s="24">
        <f t="shared" si="6"/>
        <v>23.211394510673689</v>
      </c>
      <c r="N10" s="23">
        <v>35000</v>
      </c>
      <c r="O10" s="1">
        <v>7214</v>
      </c>
    </row>
    <row r="11" spans="1:15">
      <c r="A11" t="s">
        <v>40</v>
      </c>
      <c r="B11" s="23">
        <v>4600</v>
      </c>
      <c r="C11" s="23">
        <v>70000</v>
      </c>
      <c r="D11" s="23">
        <f t="shared" si="0"/>
        <v>74600</v>
      </c>
      <c r="E11" s="24">
        <f t="shared" si="1"/>
        <v>5.726567897443771</v>
      </c>
      <c r="F11" s="23">
        <v>12000</v>
      </c>
      <c r="G11" s="24">
        <f t="shared" si="2"/>
        <v>0.92116373685422581</v>
      </c>
      <c r="H11" s="23">
        <v>54227</v>
      </c>
      <c r="I11" s="24">
        <f t="shared" si="3"/>
        <v>4.1626621631995091</v>
      </c>
      <c r="J11" s="23">
        <v>4000</v>
      </c>
      <c r="K11" s="24">
        <f t="shared" si="4"/>
        <v>0.30705457895140859</v>
      </c>
      <c r="L11" s="23">
        <f t="shared" si="5"/>
        <v>144827</v>
      </c>
      <c r="M11" s="24">
        <f t="shared" si="6"/>
        <v>11.117448376448914</v>
      </c>
      <c r="N11" s="23">
        <v>5224</v>
      </c>
      <c r="O11" s="1">
        <v>13027</v>
      </c>
    </row>
    <row r="12" spans="1:15">
      <c r="A12" t="s">
        <v>47</v>
      </c>
      <c r="B12" s="23">
        <v>3900</v>
      </c>
      <c r="C12" s="23">
        <v>30800</v>
      </c>
      <c r="D12" s="23">
        <f t="shared" si="0"/>
        <v>34700</v>
      </c>
      <c r="E12" s="24">
        <f t="shared" si="1"/>
        <v>2.5430560644924882</v>
      </c>
      <c r="F12" s="23">
        <v>9700</v>
      </c>
      <c r="G12" s="24">
        <f t="shared" si="2"/>
        <v>0.71088310736533533</v>
      </c>
      <c r="H12" s="23">
        <v>48674</v>
      </c>
      <c r="I12" s="24">
        <f t="shared" si="3"/>
        <v>3.5671674606082813</v>
      </c>
      <c r="J12" s="23">
        <v>12615</v>
      </c>
      <c r="K12" s="24">
        <f t="shared" si="4"/>
        <v>0.92451447416636134</v>
      </c>
      <c r="L12" s="23">
        <f t="shared" si="5"/>
        <v>105689</v>
      </c>
      <c r="M12" s="24">
        <f t="shared" si="6"/>
        <v>7.7456211066324663</v>
      </c>
      <c r="N12" s="23">
        <v>4560</v>
      </c>
      <c r="O12" s="1">
        <v>13645</v>
      </c>
    </row>
    <row r="13" spans="1:15" s="11" customFormat="1">
      <c r="B13" s="28"/>
      <c r="C13" s="28"/>
      <c r="D13" s="28"/>
      <c r="E13" s="29"/>
      <c r="F13" s="28"/>
      <c r="G13" s="29"/>
      <c r="H13" s="28"/>
      <c r="I13" s="29"/>
      <c r="J13" s="28"/>
      <c r="K13" s="29"/>
      <c r="L13" s="28"/>
      <c r="M13" s="29"/>
      <c r="N13" s="28"/>
      <c r="O13" s="14"/>
    </row>
    <row r="14" spans="1:15">
      <c r="A14" s="2" t="s">
        <v>62</v>
      </c>
      <c r="B14" s="23"/>
      <c r="C14" s="23"/>
      <c r="F14" s="23"/>
      <c r="H14" s="23"/>
      <c r="J14" s="23"/>
      <c r="L14" s="23"/>
      <c r="N14" s="23"/>
      <c r="O14" s="1"/>
    </row>
    <row r="15" spans="1:15">
      <c r="A15" t="s">
        <v>2</v>
      </c>
      <c r="B15" s="23">
        <v>240750</v>
      </c>
      <c r="C15" s="23">
        <v>280000</v>
      </c>
      <c r="D15" s="23">
        <f t="shared" si="0"/>
        <v>520750</v>
      </c>
      <c r="E15" s="24">
        <f t="shared" si="1"/>
        <v>14.000537706681005</v>
      </c>
      <c r="F15" s="23">
        <v>3049</v>
      </c>
      <c r="G15" s="24">
        <f t="shared" si="2"/>
        <v>8.1973383519290233E-2</v>
      </c>
      <c r="H15" s="23">
        <v>126241</v>
      </c>
      <c r="I15" s="24">
        <f t="shared" si="3"/>
        <v>3.3940314558408389</v>
      </c>
      <c r="J15" s="23">
        <v>42476</v>
      </c>
      <c r="K15" s="24">
        <f t="shared" si="4"/>
        <v>1.1419814491195053</v>
      </c>
      <c r="L15" s="23">
        <f t="shared" si="5"/>
        <v>692516</v>
      </c>
      <c r="M15" s="24">
        <f t="shared" si="6"/>
        <v>18.61852399516064</v>
      </c>
      <c r="N15" s="23">
        <v>27000</v>
      </c>
      <c r="O15" s="1">
        <v>37195</v>
      </c>
    </row>
    <row r="16" spans="1:15">
      <c r="A16" t="s">
        <v>3</v>
      </c>
      <c r="B16" s="23">
        <v>243735</v>
      </c>
      <c r="C16" s="23">
        <v>190500</v>
      </c>
      <c r="D16" s="23">
        <f t="shared" si="0"/>
        <v>434235</v>
      </c>
      <c r="E16" s="24">
        <f t="shared" si="1"/>
        <v>15.92237459665591</v>
      </c>
      <c r="F16" s="23">
        <v>12305</v>
      </c>
      <c r="G16" s="24">
        <f t="shared" si="2"/>
        <v>0.45119536520973891</v>
      </c>
      <c r="H16" s="23">
        <v>97577</v>
      </c>
      <c r="I16" s="24">
        <f t="shared" si="3"/>
        <v>3.5779187444998533</v>
      </c>
      <c r="J16" s="23">
        <v>57885</v>
      </c>
      <c r="K16" s="24">
        <f t="shared" si="4"/>
        <v>2.1225066001760049</v>
      </c>
      <c r="L16" s="23">
        <f t="shared" si="5"/>
        <v>602002</v>
      </c>
      <c r="M16" s="24">
        <f t="shared" si="6"/>
        <v>22.073995306541509</v>
      </c>
      <c r="N16" s="22">
        <v>0</v>
      </c>
      <c r="O16" s="1">
        <v>27272</v>
      </c>
    </row>
    <row r="17" spans="1:15">
      <c r="A17" t="s">
        <v>7</v>
      </c>
      <c r="B17" s="23">
        <v>86937</v>
      </c>
      <c r="C17" s="23">
        <v>141125</v>
      </c>
      <c r="D17" s="23">
        <f t="shared" si="0"/>
        <v>228062</v>
      </c>
      <c r="E17" s="24">
        <f t="shared" si="1"/>
        <v>5.9697405962882497</v>
      </c>
      <c r="F17" s="23">
        <v>1250</v>
      </c>
      <c r="G17" s="24">
        <f t="shared" si="2"/>
        <v>3.27199434599377E-2</v>
      </c>
      <c r="H17" s="23">
        <v>134275</v>
      </c>
      <c r="I17" s="24">
        <f t="shared" si="3"/>
        <v>3.5147763264665079</v>
      </c>
      <c r="J17" s="23">
        <v>27841</v>
      </c>
      <c r="K17" s="24">
        <f t="shared" si="4"/>
        <v>0.72876475669450047</v>
      </c>
      <c r="L17" s="23">
        <f t="shared" si="5"/>
        <v>391428</v>
      </c>
      <c r="M17" s="24">
        <f t="shared" si="6"/>
        <v>10.246001622909196</v>
      </c>
      <c r="N17" s="23">
        <v>18472</v>
      </c>
      <c r="O17" s="1">
        <v>38203</v>
      </c>
    </row>
    <row r="18" spans="1:15">
      <c r="A18" t="s">
        <v>9</v>
      </c>
      <c r="B18" s="23">
        <v>116522</v>
      </c>
      <c r="C18" s="23">
        <v>225333</v>
      </c>
      <c r="D18" s="23">
        <f t="shared" si="0"/>
        <v>341855</v>
      </c>
      <c r="E18" s="24">
        <f t="shared" si="1"/>
        <v>9.5943139401083322</v>
      </c>
      <c r="F18" s="23">
        <v>10971</v>
      </c>
      <c r="G18" s="24">
        <f t="shared" si="2"/>
        <v>0.3079060368779995</v>
      </c>
      <c r="H18" s="23">
        <v>136162</v>
      </c>
      <c r="I18" s="24">
        <f t="shared" si="3"/>
        <v>3.8214476158401394</v>
      </c>
      <c r="J18" s="23">
        <v>7116</v>
      </c>
      <c r="K18" s="24">
        <f t="shared" si="4"/>
        <v>0.1997137324240128</v>
      </c>
      <c r="L18" s="23">
        <f t="shared" si="5"/>
        <v>496104</v>
      </c>
      <c r="M18" s="24">
        <f t="shared" si="6"/>
        <v>13.923381325250483</v>
      </c>
      <c r="N18" s="23">
        <v>18224</v>
      </c>
      <c r="O18" s="1">
        <v>35631</v>
      </c>
    </row>
    <row r="19" spans="1:15">
      <c r="A19" t="s">
        <v>10</v>
      </c>
      <c r="B19" s="23">
        <v>130406</v>
      </c>
      <c r="C19" s="23">
        <v>85000</v>
      </c>
      <c r="D19" s="23">
        <f t="shared" si="0"/>
        <v>215406</v>
      </c>
      <c r="E19" s="24">
        <f t="shared" si="1"/>
        <v>9.3675146771037188</v>
      </c>
      <c r="F19" s="23">
        <v>269</v>
      </c>
      <c r="G19" s="24">
        <f t="shared" si="2"/>
        <v>1.1698195259839096E-2</v>
      </c>
      <c r="H19" s="23">
        <v>74086</v>
      </c>
      <c r="I19" s="24">
        <f t="shared" si="3"/>
        <v>3.2218308327897369</v>
      </c>
      <c r="J19" s="23">
        <v>95213</v>
      </c>
      <c r="K19" s="24">
        <f t="shared" si="4"/>
        <v>4.1405957816916725</v>
      </c>
      <c r="L19" s="23">
        <f t="shared" si="5"/>
        <v>384974</v>
      </c>
      <c r="M19" s="24">
        <f t="shared" si="6"/>
        <v>16.741639486844967</v>
      </c>
      <c r="N19" s="22">
        <v>0</v>
      </c>
      <c r="O19" s="1">
        <v>22995</v>
      </c>
    </row>
    <row r="20" spans="1:15">
      <c r="A20" t="s">
        <v>12</v>
      </c>
      <c r="B20" s="23">
        <v>175837</v>
      </c>
      <c r="C20" s="23">
        <v>171935</v>
      </c>
      <c r="D20" s="23">
        <f t="shared" si="0"/>
        <v>347772</v>
      </c>
      <c r="E20" s="24">
        <f t="shared" si="1"/>
        <v>9.8840983373596707</v>
      </c>
      <c r="F20" s="22">
        <v>0</v>
      </c>
      <c r="G20" s="24">
        <f t="shared" si="2"/>
        <v>0</v>
      </c>
      <c r="H20" s="23">
        <v>116347</v>
      </c>
      <c r="I20" s="24">
        <f t="shared" si="3"/>
        <v>3.3067216143242861</v>
      </c>
      <c r="J20" s="23">
        <v>16274</v>
      </c>
      <c r="K20" s="24">
        <f t="shared" si="4"/>
        <v>0.46252664487707829</v>
      </c>
      <c r="L20" s="23">
        <f t="shared" si="5"/>
        <v>480393</v>
      </c>
      <c r="M20" s="24">
        <f t="shared" si="6"/>
        <v>13.653346596561034</v>
      </c>
      <c r="N20" s="22">
        <v>0</v>
      </c>
      <c r="O20" s="1">
        <v>35185</v>
      </c>
    </row>
    <row r="21" spans="1:15">
      <c r="A21" t="s">
        <v>19</v>
      </c>
      <c r="B21" s="23">
        <v>32650</v>
      </c>
      <c r="C21" s="23">
        <v>107334</v>
      </c>
      <c r="D21" s="23">
        <f t="shared" si="0"/>
        <v>139984</v>
      </c>
      <c r="E21" s="24">
        <f t="shared" si="1"/>
        <v>4.3309201163294349</v>
      </c>
      <c r="F21" s="23">
        <v>3708</v>
      </c>
      <c r="G21" s="24">
        <f t="shared" si="2"/>
        <v>0.11472062372377947</v>
      </c>
      <c r="H21" s="23">
        <v>123305</v>
      </c>
      <c r="I21" s="24">
        <f t="shared" si="3"/>
        <v>3.8148938803291874</v>
      </c>
      <c r="J21" s="23">
        <v>23522</v>
      </c>
      <c r="K21" s="24">
        <f t="shared" si="4"/>
        <v>0.72773962007301529</v>
      </c>
      <c r="L21" s="23">
        <f t="shared" si="5"/>
        <v>290519</v>
      </c>
      <c r="M21" s="24">
        <f t="shared" si="6"/>
        <v>8.9882742404554179</v>
      </c>
      <c r="N21" s="22">
        <v>0</v>
      </c>
      <c r="O21" s="1">
        <v>32322</v>
      </c>
    </row>
    <row r="22" spans="1:15">
      <c r="A22" t="s">
        <v>26</v>
      </c>
      <c r="B22" s="23">
        <v>10000</v>
      </c>
      <c r="C22" s="23">
        <v>142000</v>
      </c>
      <c r="D22" s="23">
        <f t="shared" si="0"/>
        <v>152000</v>
      </c>
      <c r="E22" s="24">
        <f t="shared" si="1"/>
        <v>4.096814187914398</v>
      </c>
      <c r="F22" s="23">
        <v>9211</v>
      </c>
      <c r="G22" s="24">
        <f t="shared" si="2"/>
        <v>0.24826154924262844</v>
      </c>
      <c r="H22" s="23">
        <v>80656</v>
      </c>
      <c r="I22" s="24">
        <f t="shared" si="3"/>
        <v>2.1738989811869982</v>
      </c>
      <c r="J22" s="23">
        <v>15856</v>
      </c>
      <c r="K22" s="24">
        <f t="shared" si="4"/>
        <v>0.42736240633928091</v>
      </c>
      <c r="L22" s="23">
        <f t="shared" si="5"/>
        <v>257723</v>
      </c>
      <c r="M22" s="24">
        <f t="shared" si="6"/>
        <v>6.9463371246833052</v>
      </c>
      <c r="N22" s="23">
        <v>6078</v>
      </c>
      <c r="O22" s="1">
        <v>37102</v>
      </c>
    </row>
    <row r="23" spans="1:15">
      <c r="A23" t="s">
        <v>30</v>
      </c>
      <c r="B23" s="23">
        <v>45023</v>
      </c>
      <c r="C23" s="23">
        <v>220000</v>
      </c>
      <c r="D23" s="23">
        <f t="shared" si="0"/>
        <v>265023</v>
      </c>
      <c r="E23" s="24">
        <f t="shared" si="1"/>
        <v>8.6807402554864073</v>
      </c>
      <c r="F23" s="23">
        <v>5000</v>
      </c>
      <c r="G23" s="24">
        <f t="shared" si="2"/>
        <v>0.16377333770062233</v>
      </c>
      <c r="H23" s="23">
        <v>78241</v>
      </c>
      <c r="I23" s="24">
        <f t="shared" si="3"/>
        <v>2.5627579430068783</v>
      </c>
      <c r="J23" s="23">
        <v>9900</v>
      </c>
      <c r="K23" s="24">
        <f t="shared" si="4"/>
        <v>0.32427120864723225</v>
      </c>
      <c r="L23" s="23">
        <f t="shared" si="5"/>
        <v>358164</v>
      </c>
      <c r="M23" s="24">
        <f t="shared" si="6"/>
        <v>11.731542744841139</v>
      </c>
      <c r="N23" s="22">
        <v>0</v>
      </c>
      <c r="O23" s="1">
        <v>30530</v>
      </c>
    </row>
    <row r="24" spans="1:15">
      <c r="A24" t="s">
        <v>37</v>
      </c>
      <c r="B24" s="23">
        <v>54750</v>
      </c>
      <c r="C24" s="23">
        <v>271500</v>
      </c>
      <c r="D24" s="23">
        <f t="shared" si="0"/>
        <v>326250</v>
      </c>
      <c r="E24" s="24">
        <f t="shared" si="1"/>
        <v>8.477769404672193</v>
      </c>
      <c r="F24" s="23">
        <v>7239</v>
      </c>
      <c r="G24" s="24">
        <f t="shared" si="2"/>
        <v>0.18810903515838162</v>
      </c>
      <c r="H24" s="23">
        <v>138717</v>
      </c>
      <c r="I24" s="24">
        <f t="shared" si="3"/>
        <v>3.6046306161162072</v>
      </c>
      <c r="J24" s="23">
        <v>33705</v>
      </c>
      <c r="K24" s="24">
        <f t="shared" si="4"/>
        <v>0.87584128056544452</v>
      </c>
      <c r="L24" s="23">
        <f t="shared" si="5"/>
        <v>505911</v>
      </c>
      <c r="M24" s="24">
        <f t="shared" si="6"/>
        <v>13.146350336512226</v>
      </c>
      <c r="N24" s="22">
        <v>0</v>
      </c>
      <c r="O24" s="1">
        <v>38483</v>
      </c>
    </row>
    <row r="25" spans="1:15">
      <c r="A25" t="s">
        <v>39</v>
      </c>
      <c r="B25" s="23">
        <v>126409</v>
      </c>
      <c r="C25" s="23">
        <v>294292</v>
      </c>
      <c r="D25" s="23">
        <f t="shared" si="0"/>
        <v>420701</v>
      </c>
      <c r="E25" s="24">
        <f t="shared" si="1"/>
        <v>13.70495488158452</v>
      </c>
      <c r="F25" s="23">
        <v>24998</v>
      </c>
      <c r="G25" s="24">
        <f t="shared" si="2"/>
        <v>0.81434667882855005</v>
      </c>
      <c r="H25" s="23">
        <v>127652</v>
      </c>
      <c r="I25" s="24">
        <f t="shared" si="3"/>
        <v>4.158451965990162</v>
      </c>
      <c r="J25" s="23">
        <v>41412</v>
      </c>
      <c r="K25" s="24">
        <f t="shared" si="4"/>
        <v>1.3490569110988044</v>
      </c>
      <c r="L25" s="23">
        <f t="shared" si="5"/>
        <v>614763</v>
      </c>
      <c r="M25" s="24">
        <f t="shared" si="6"/>
        <v>20.026810437502036</v>
      </c>
      <c r="N25" s="23">
        <v>3200</v>
      </c>
      <c r="O25" s="1">
        <v>30697</v>
      </c>
    </row>
    <row r="26" spans="1:15">
      <c r="A26" t="s">
        <v>43</v>
      </c>
      <c r="B26" s="23">
        <v>15000</v>
      </c>
      <c r="C26" s="23">
        <v>135677</v>
      </c>
      <c r="D26" s="23">
        <f t="shared" si="0"/>
        <v>150677</v>
      </c>
      <c r="E26" s="24">
        <f t="shared" si="1"/>
        <v>5.5371527267382037</v>
      </c>
      <c r="F26" s="23">
        <v>21992</v>
      </c>
      <c r="G26" s="24">
        <f t="shared" si="2"/>
        <v>0.80817286491253859</v>
      </c>
      <c r="H26" s="23">
        <v>80905</v>
      </c>
      <c r="I26" s="24">
        <f t="shared" si="3"/>
        <v>2.9731368513890932</v>
      </c>
      <c r="J26" s="23">
        <v>28913</v>
      </c>
      <c r="K26" s="24">
        <f t="shared" si="4"/>
        <v>1.0625091871233279</v>
      </c>
      <c r="L26" s="23">
        <f t="shared" si="5"/>
        <v>282487</v>
      </c>
      <c r="M26" s="24">
        <f t="shared" si="6"/>
        <v>10.380971630163163</v>
      </c>
      <c r="N26" s="22">
        <v>0</v>
      </c>
      <c r="O26" s="1">
        <v>27212</v>
      </c>
    </row>
    <row r="27" spans="1:15">
      <c r="A27" t="s">
        <v>46</v>
      </c>
      <c r="B27" s="23">
        <v>94533</v>
      </c>
      <c r="C27" s="23">
        <v>117654</v>
      </c>
      <c r="D27" s="23">
        <f t="shared" si="0"/>
        <v>212187</v>
      </c>
      <c r="E27" s="24">
        <f t="shared" si="1"/>
        <v>10.223416044326669</v>
      </c>
      <c r="F27" s="23">
        <v>6000</v>
      </c>
      <c r="G27" s="24">
        <f t="shared" si="2"/>
        <v>0.28908696699590458</v>
      </c>
      <c r="H27" s="23">
        <v>99361</v>
      </c>
      <c r="I27" s="24">
        <f t="shared" si="3"/>
        <v>4.7873283546133463</v>
      </c>
      <c r="J27" s="23">
        <v>31876</v>
      </c>
      <c r="K27" s="24">
        <f t="shared" si="4"/>
        <v>1.5358226933269092</v>
      </c>
      <c r="L27" s="23">
        <f t="shared" si="5"/>
        <v>349424</v>
      </c>
      <c r="M27" s="24">
        <f t="shared" si="6"/>
        <v>16.835654059262829</v>
      </c>
      <c r="N27" s="23">
        <v>15000</v>
      </c>
      <c r="O27" s="1">
        <v>20755</v>
      </c>
    </row>
    <row r="28" spans="1:15">
      <c r="A28" t="s">
        <v>48</v>
      </c>
      <c r="B28" s="23">
        <v>51000</v>
      </c>
      <c r="C28" s="23">
        <v>165000</v>
      </c>
      <c r="D28" s="23">
        <f t="shared" si="0"/>
        <v>216000</v>
      </c>
      <c r="E28" s="24">
        <f t="shared" si="1"/>
        <v>7.5885328836424959</v>
      </c>
      <c r="F28" s="23">
        <v>1557</v>
      </c>
      <c r="G28" s="24">
        <f t="shared" si="2"/>
        <v>5.4700674536256322E-2</v>
      </c>
      <c r="H28" s="23">
        <v>87339</v>
      </c>
      <c r="I28" s="24">
        <f t="shared" si="3"/>
        <v>3.0684021922428331</v>
      </c>
      <c r="J28" s="23">
        <v>31875</v>
      </c>
      <c r="K28" s="24">
        <f t="shared" si="4"/>
        <v>1.1198355817875212</v>
      </c>
      <c r="L28" s="23">
        <f t="shared" si="5"/>
        <v>336771</v>
      </c>
      <c r="M28" s="24">
        <f t="shared" si="6"/>
        <v>11.831471332209107</v>
      </c>
      <c r="N28" s="23">
        <v>6000</v>
      </c>
      <c r="O28" s="1">
        <v>28464</v>
      </c>
    </row>
    <row r="29" spans="1:15" s="11" customFormat="1">
      <c r="B29" s="28"/>
      <c r="C29" s="28"/>
      <c r="D29" s="28"/>
      <c r="E29" s="29"/>
      <c r="F29" s="28"/>
      <c r="G29" s="29"/>
      <c r="H29" s="28"/>
      <c r="I29" s="29"/>
      <c r="J29" s="28"/>
      <c r="K29" s="29"/>
      <c r="L29" s="28"/>
      <c r="M29" s="29"/>
      <c r="N29" s="28"/>
      <c r="O29" s="14"/>
    </row>
    <row r="30" spans="1:15">
      <c r="A30" s="2" t="s">
        <v>63</v>
      </c>
      <c r="B30" s="23"/>
      <c r="C30" s="23"/>
      <c r="F30" s="23"/>
      <c r="H30" s="23"/>
      <c r="J30" s="23"/>
      <c r="L30" s="23"/>
      <c r="N30" s="23"/>
      <c r="O30" s="1"/>
    </row>
    <row r="31" spans="1:15">
      <c r="A31" t="s">
        <v>6</v>
      </c>
      <c r="B31" s="23">
        <v>250000</v>
      </c>
      <c r="C31" s="23">
        <v>325996</v>
      </c>
      <c r="D31" s="23">
        <f t="shared" si="0"/>
        <v>575996</v>
      </c>
      <c r="E31" s="24">
        <f t="shared" si="1"/>
        <v>9.715876121719182</v>
      </c>
      <c r="F31" s="23">
        <v>19795</v>
      </c>
      <c r="G31" s="24">
        <f t="shared" si="2"/>
        <v>0.33390122124013222</v>
      </c>
      <c r="H31" s="23">
        <v>181290</v>
      </c>
      <c r="I31" s="24">
        <f t="shared" si="3"/>
        <v>3.0579920383239996</v>
      </c>
      <c r="J31" s="23">
        <v>78577</v>
      </c>
      <c r="K31" s="24">
        <f t="shared" si="4"/>
        <v>1.3254335065110316</v>
      </c>
      <c r="L31" s="23">
        <f t="shared" si="5"/>
        <v>855658</v>
      </c>
      <c r="M31" s="24">
        <f t="shared" si="6"/>
        <v>14.433202887794346</v>
      </c>
      <c r="N31" s="23">
        <v>34882</v>
      </c>
      <c r="O31" s="1">
        <v>59284</v>
      </c>
    </row>
    <row r="32" spans="1:15">
      <c r="A32" t="s">
        <v>13</v>
      </c>
      <c r="B32" s="23">
        <v>354720</v>
      </c>
      <c r="C32" s="23">
        <v>955824</v>
      </c>
      <c r="D32" s="23">
        <f t="shared" si="0"/>
        <v>1310544</v>
      </c>
      <c r="E32" s="24">
        <f t="shared" si="1"/>
        <v>32.649327354260087</v>
      </c>
      <c r="F32" s="23">
        <v>7991</v>
      </c>
      <c r="G32" s="24">
        <f t="shared" si="2"/>
        <v>0.19907822620827106</v>
      </c>
      <c r="H32" s="23">
        <v>208475</v>
      </c>
      <c r="I32" s="24">
        <f t="shared" si="3"/>
        <v>5.1936970602889883</v>
      </c>
      <c r="J32" s="23">
        <v>405778</v>
      </c>
      <c r="K32" s="24">
        <f t="shared" si="4"/>
        <v>10.109068261086199</v>
      </c>
      <c r="L32" s="23">
        <f t="shared" si="5"/>
        <v>1932788</v>
      </c>
      <c r="M32" s="24">
        <f t="shared" si="6"/>
        <v>48.15117090184355</v>
      </c>
      <c r="N32" s="23">
        <v>107787</v>
      </c>
      <c r="O32" s="1">
        <v>40140</v>
      </c>
    </row>
    <row r="33" spans="1:15">
      <c r="A33" t="s">
        <v>20</v>
      </c>
      <c r="B33" s="22">
        <v>0</v>
      </c>
      <c r="C33" s="23">
        <v>534339</v>
      </c>
      <c r="D33" s="23">
        <f t="shared" si="0"/>
        <v>534339</v>
      </c>
      <c r="E33" s="24">
        <f t="shared" si="1"/>
        <v>10.878015512713503</v>
      </c>
      <c r="F33" s="22">
        <v>0</v>
      </c>
      <c r="G33" s="24">
        <f t="shared" si="2"/>
        <v>0</v>
      </c>
      <c r="H33" s="23">
        <v>153289</v>
      </c>
      <c r="I33" s="24">
        <f t="shared" si="3"/>
        <v>3.1206408664318723</v>
      </c>
      <c r="J33" s="23">
        <v>57505</v>
      </c>
      <c r="K33" s="24">
        <f t="shared" si="4"/>
        <v>1.170680564320759</v>
      </c>
      <c r="L33" s="23">
        <f t="shared" si="5"/>
        <v>745133</v>
      </c>
      <c r="M33" s="24">
        <f t="shared" si="6"/>
        <v>15.169336943466135</v>
      </c>
      <c r="N33" s="22">
        <v>0</v>
      </c>
      <c r="O33" s="1">
        <v>49121</v>
      </c>
    </row>
    <row r="34" spans="1:15">
      <c r="A34" t="s">
        <v>23</v>
      </c>
      <c r="B34" s="23">
        <v>105430</v>
      </c>
      <c r="C34" s="23">
        <v>375895</v>
      </c>
      <c r="D34" s="23">
        <f t="shared" si="0"/>
        <v>481325</v>
      </c>
      <c r="E34" s="24">
        <f t="shared" si="1"/>
        <v>8.5014218344313548</v>
      </c>
      <c r="F34" s="22">
        <v>0</v>
      </c>
      <c r="G34" s="24">
        <f t="shared" si="2"/>
        <v>0</v>
      </c>
      <c r="H34" s="23">
        <v>222446</v>
      </c>
      <c r="I34" s="24">
        <f t="shared" si="3"/>
        <v>3.9289612660508326</v>
      </c>
      <c r="J34" s="23">
        <v>53487</v>
      </c>
      <c r="K34" s="24">
        <f t="shared" si="4"/>
        <v>0.94471625130261228</v>
      </c>
      <c r="L34" s="23">
        <f t="shared" si="5"/>
        <v>757258</v>
      </c>
      <c r="M34" s="24">
        <f t="shared" si="6"/>
        <v>13.375099351784799</v>
      </c>
      <c r="N34" s="22">
        <v>0</v>
      </c>
      <c r="O34" s="1">
        <v>56617</v>
      </c>
    </row>
    <row r="35" spans="1:15">
      <c r="A35" t="s">
        <v>29</v>
      </c>
      <c r="B35" s="23">
        <v>329865</v>
      </c>
      <c r="C35" s="23">
        <v>72000</v>
      </c>
      <c r="D35" s="23">
        <f t="shared" si="0"/>
        <v>401865</v>
      </c>
      <c r="E35" s="24">
        <f t="shared" si="1"/>
        <v>9.6625390718922812</v>
      </c>
      <c r="F35" s="22">
        <v>0</v>
      </c>
      <c r="G35" s="24">
        <f t="shared" si="2"/>
        <v>0</v>
      </c>
      <c r="H35" s="23">
        <v>151739</v>
      </c>
      <c r="I35" s="24">
        <f t="shared" si="3"/>
        <v>3.6484491464294302</v>
      </c>
      <c r="J35" s="23">
        <v>74811</v>
      </c>
      <c r="K35" s="24">
        <f t="shared" si="4"/>
        <v>1.7987737436883866</v>
      </c>
      <c r="L35" s="23">
        <f t="shared" si="5"/>
        <v>628415</v>
      </c>
      <c r="M35" s="24">
        <f t="shared" si="6"/>
        <v>15.109761962010099</v>
      </c>
      <c r="N35" s="23">
        <v>176510</v>
      </c>
      <c r="O35" s="1">
        <v>41590</v>
      </c>
    </row>
    <row r="36" spans="1:15">
      <c r="A36" t="s">
        <v>33</v>
      </c>
      <c r="B36" s="23">
        <v>183602</v>
      </c>
      <c r="C36" s="23">
        <v>274600</v>
      </c>
      <c r="D36" s="23">
        <f t="shared" si="0"/>
        <v>458202</v>
      </c>
      <c r="E36" s="24">
        <f t="shared" si="1"/>
        <v>7.9734451675773501</v>
      </c>
      <c r="F36" s="22">
        <v>0</v>
      </c>
      <c r="G36" s="24">
        <f t="shared" si="2"/>
        <v>0</v>
      </c>
      <c r="H36" s="23">
        <v>155069</v>
      </c>
      <c r="I36" s="24">
        <f t="shared" si="3"/>
        <v>2.698447777816448</v>
      </c>
      <c r="J36" s="23">
        <v>92417</v>
      </c>
      <c r="K36" s="24">
        <f t="shared" si="4"/>
        <v>1.6082031114050046</v>
      </c>
      <c r="L36" s="23">
        <f t="shared" si="5"/>
        <v>705688</v>
      </c>
      <c r="M36" s="24">
        <f t="shared" si="6"/>
        <v>12.280096056798802</v>
      </c>
      <c r="N36" s="22">
        <v>0</v>
      </c>
      <c r="O36" s="1">
        <v>57466</v>
      </c>
    </row>
    <row r="37" spans="1:15">
      <c r="A37" t="s">
        <v>38</v>
      </c>
      <c r="B37" s="23">
        <v>193700</v>
      </c>
      <c r="C37" s="23">
        <v>160000</v>
      </c>
      <c r="D37" s="23">
        <f t="shared" si="0"/>
        <v>353700</v>
      </c>
      <c r="E37" s="24">
        <f t="shared" si="1"/>
        <v>8.0488803932277442</v>
      </c>
      <c r="F37" s="22">
        <v>0</v>
      </c>
      <c r="G37" s="24">
        <f t="shared" si="2"/>
        <v>0</v>
      </c>
      <c r="H37" s="23">
        <v>114275</v>
      </c>
      <c r="I37" s="24">
        <f t="shared" si="3"/>
        <v>2.6004687784452942</v>
      </c>
      <c r="J37" s="23">
        <v>49414</v>
      </c>
      <c r="K37" s="24">
        <f t="shared" si="4"/>
        <v>1.1244766065902057</v>
      </c>
      <c r="L37" s="23">
        <f t="shared" si="5"/>
        <v>517389</v>
      </c>
      <c r="M37" s="24">
        <f t="shared" si="6"/>
        <v>11.773825778263245</v>
      </c>
      <c r="N37" s="22">
        <v>0</v>
      </c>
      <c r="O37" s="1">
        <v>43944</v>
      </c>
    </row>
    <row r="38" spans="1:15">
      <c r="A38" t="s">
        <v>44</v>
      </c>
      <c r="B38" s="22">
        <v>0</v>
      </c>
      <c r="C38" s="23">
        <v>680859</v>
      </c>
      <c r="D38" s="23">
        <f t="shared" si="0"/>
        <v>680859</v>
      </c>
      <c r="E38" s="24">
        <f t="shared" si="1"/>
        <v>14.158899494665919</v>
      </c>
      <c r="F38" s="23">
        <v>4030</v>
      </c>
      <c r="G38" s="24">
        <f t="shared" si="2"/>
        <v>8.3806434171397673E-2</v>
      </c>
      <c r="H38" s="23">
        <v>134315</v>
      </c>
      <c r="I38" s="24">
        <f t="shared" si="3"/>
        <v>2.7931665522906397</v>
      </c>
      <c r="J38" s="23">
        <v>41045</v>
      </c>
      <c r="K38" s="24">
        <f t="shared" si="4"/>
        <v>0.85355709443300687</v>
      </c>
      <c r="L38" s="23">
        <f t="shared" si="5"/>
        <v>860249</v>
      </c>
      <c r="M38" s="24">
        <f t="shared" si="6"/>
        <v>17.889429575560964</v>
      </c>
      <c r="N38" s="22">
        <v>0</v>
      </c>
      <c r="O38" s="1">
        <v>48087</v>
      </c>
    </row>
    <row r="39" spans="1:15">
      <c r="A39" t="s">
        <v>45</v>
      </c>
      <c r="B39" s="23">
        <v>280813</v>
      </c>
      <c r="C39" s="23">
        <v>347436</v>
      </c>
      <c r="D39" s="23">
        <f t="shared" si="0"/>
        <v>628249</v>
      </c>
      <c r="E39" s="24">
        <f t="shared" si="1"/>
        <v>11.406325459794115</v>
      </c>
      <c r="F39" s="22">
        <v>0</v>
      </c>
      <c r="G39" s="24">
        <f t="shared" si="2"/>
        <v>0</v>
      </c>
      <c r="H39" s="23">
        <v>180955</v>
      </c>
      <c r="I39" s="24">
        <f t="shared" si="3"/>
        <v>3.2853719203326133</v>
      </c>
      <c r="J39" s="23">
        <v>39856</v>
      </c>
      <c r="K39" s="24">
        <f t="shared" si="4"/>
        <v>0.72361517093629146</v>
      </c>
      <c r="L39" s="23">
        <f t="shared" si="5"/>
        <v>849060</v>
      </c>
      <c r="M39" s="24">
        <f t="shared" si="6"/>
        <v>15.415312551063019</v>
      </c>
      <c r="N39" s="23">
        <v>5242</v>
      </c>
      <c r="O39" s="1">
        <v>55079</v>
      </c>
    </row>
    <row r="40" spans="1:15" s="11" customFormat="1">
      <c r="B40" s="28"/>
      <c r="C40" s="28"/>
      <c r="D40" s="28"/>
      <c r="E40" s="29"/>
      <c r="F40" s="30"/>
      <c r="G40" s="29"/>
      <c r="H40" s="28"/>
      <c r="I40" s="29"/>
      <c r="J40" s="28"/>
      <c r="K40" s="29"/>
      <c r="L40" s="28"/>
      <c r="M40" s="29"/>
      <c r="N40" s="28"/>
      <c r="O40" s="14"/>
    </row>
    <row r="41" spans="1:15">
      <c r="A41" s="2" t="s">
        <v>64</v>
      </c>
      <c r="B41" s="23"/>
      <c r="C41" s="23"/>
      <c r="F41" s="22"/>
      <c r="H41" s="23"/>
      <c r="J41" s="23"/>
      <c r="L41" s="23"/>
      <c r="N41" s="23"/>
      <c r="O41" s="1"/>
    </row>
    <row r="42" spans="1:15">
      <c r="A42" t="s">
        <v>8</v>
      </c>
      <c r="B42" s="23">
        <v>115814</v>
      </c>
      <c r="C42" s="23">
        <v>308439</v>
      </c>
      <c r="D42" s="23">
        <f t="shared" si="0"/>
        <v>424253</v>
      </c>
      <c r="E42" s="24">
        <f t="shared" si="1"/>
        <v>6.8056883441881357</v>
      </c>
      <c r="F42" s="23">
        <v>21319</v>
      </c>
      <c r="G42" s="24">
        <f t="shared" si="2"/>
        <v>0.34199043921845423</v>
      </c>
      <c r="H42" s="23">
        <v>219309</v>
      </c>
      <c r="I42" s="24">
        <f t="shared" si="3"/>
        <v>3.5180628188263978</v>
      </c>
      <c r="J42" s="23">
        <v>70361</v>
      </c>
      <c r="K42" s="24">
        <f t="shared" si="4"/>
        <v>1.1287015945330297</v>
      </c>
      <c r="L42" s="23">
        <f t="shared" si="5"/>
        <v>735242</v>
      </c>
      <c r="M42" s="24">
        <f t="shared" si="6"/>
        <v>11.794443196766018</v>
      </c>
      <c r="N42" s="23">
        <v>19401</v>
      </c>
      <c r="O42" s="1">
        <v>62338</v>
      </c>
    </row>
    <row r="43" spans="1:15">
      <c r="A43" t="s">
        <v>21</v>
      </c>
      <c r="B43" s="23">
        <v>146000</v>
      </c>
      <c r="C43" s="23">
        <v>312000</v>
      </c>
      <c r="D43" s="23">
        <f t="shared" si="0"/>
        <v>458000</v>
      </c>
      <c r="E43" s="24">
        <f t="shared" si="1"/>
        <v>6.8156790380666088</v>
      </c>
      <c r="F43" s="23">
        <v>32095</v>
      </c>
      <c r="G43" s="24">
        <f t="shared" si="2"/>
        <v>0.47761838149944941</v>
      </c>
      <c r="H43" s="23">
        <v>175603</v>
      </c>
      <c r="I43" s="24">
        <f t="shared" si="3"/>
        <v>2.6132176552873596</v>
      </c>
      <c r="J43" s="23">
        <v>66687</v>
      </c>
      <c r="K43" s="24">
        <f t="shared" si="4"/>
        <v>0.99239560701211349</v>
      </c>
      <c r="L43" s="23">
        <f t="shared" si="5"/>
        <v>732385</v>
      </c>
      <c r="M43" s="24">
        <f t="shared" si="6"/>
        <v>10.898910681865532</v>
      </c>
      <c r="N43" s="23">
        <v>465902</v>
      </c>
      <c r="O43" s="1">
        <v>67198</v>
      </c>
    </row>
    <row r="44" spans="1:15">
      <c r="A44" t="s">
        <v>27</v>
      </c>
      <c r="B44" s="22">
        <v>0</v>
      </c>
      <c r="C44" s="23">
        <v>914214</v>
      </c>
      <c r="D44" s="23">
        <f>(B44+C44)</f>
        <v>914214</v>
      </c>
      <c r="E44" s="24">
        <f>(D44/O44)</f>
        <v>11.693706830391404</v>
      </c>
      <c r="F44" s="23">
        <v>5000</v>
      </c>
      <c r="G44" s="24">
        <f>(F44/O44)</f>
        <v>6.3954975697109229E-2</v>
      </c>
      <c r="H44" s="23">
        <v>204954</v>
      </c>
      <c r="I44" s="24">
        <f>(H44/O44)</f>
        <v>2.6215656178050653</v>
      </c>
      <c r="J44" s="23">
        <v>90743</v>
      </c>
      <c r="K44" s="24">
        <f>(J44/O44)</f>
        <v>1.1606932719365566</v>
      </c>
      <c r="L44" s="23">
        <f>(D44+F44+H44+J44)</f>
        <v>1214911</v>
      </c>
      <c r="M44" s="24">
        <f>(L44/O44)</f>
        <v>15.539920695830135</v>
      </c>
      <c r="N44" s="22">
        <v>0</v>
      </c>
      <c r="O44" s="1">
        <v>78180</v>
      </c>
    </row>
    <row r="45" spans="1:15">
      <c r="A45" t="s">
        <v>34</v>
      </c>
      <c r="B45" s="23">
        <v>79848</v>
      </c>
      <c r="C45" s="23">
        <v>506641</v>
      </c>
      <c r="D45" s="23">
        <f t="shared" si="0"/>
        <v>586489</v>
      </c>
      <c r="E45" s="24">
        <f t="shared" si="1"/>
        <v>8.5462877959927148</v>
      </c>
      <c r="F45" s="22">
        <v>0</v>
      </c>
      <c r="G45" s="24">
        <f t="shared" si="2"/>
        <v>0</v>
      </c>
      <c r="H45" s="23">
        <v>225563</v>
      </c>
      <c r="I45" s="24">
        <f t="shared" si="3"/>
        <v>3.2868925318761386</v>
      </c>
      <c r="J45" s="23">
        <v>176778</v>
      </c>
      <c r="K45" s="24">
        <f t="shared" si="4"/>
        <v>2.5760000000000001</v>
      </c>
      <c r="L45" s="23">
        <f t="shared" si="5"/>
        <v>988830</v>
      </c>
      <c r="M45" s="24">
        <f t="shared" si="6"/>
        <v>14.409180327868853</v>
      </c>
      <c r="N45" s="22">
        <v>0</v>
      </c>
      <c r="O45" s="1">
        <v>68625</v>
      </c>
    </row>
    <row r="46" spans="1:15">
      <c r="A46" t="s">
        <v>35</v>
      </c>
      <c r="B46" s="23">
        <v>6845</v>
      </c>
      <c r="C46" s="23">
        <v>285000</v>
      </c>
      <c r="D46" s="23">
        <f t="shared" si="0"/>
        <v>291845</v>
      </c>
      <c r="E46" s="24">
        <f t="shared" si="1"/>
        <v>4.6617628266564433</v>
      </c>
      <c r="F46" s="22">
        <v>0</v>
      </c>
      <c r="G46" s="24">
        <f t="shared" si="2"/>
        <v>0</v>
      </c>
      <c r="H46" s="23">
        <v>219122</v>
      </c>
      <c r="I46" s="24">
        <f t="shared" si="3"/>
        <v>3.5001277873618299</v>
      </c>
      <c r="J46" s="23">
        <v>21925</v>
      </c>
      <c r="K46" s="24">
        <f t="shared" si="4"/>
        <v>0.35021723851511083</v>
      </c>
      <c r="L46" s="23">
        <f t="shared" si="5"/>
        <v>532892</v>
      </c>
      <c r="M46" s="24">
        <f t="shared" si="6"/>
        <v>8.5121078525333846</v>
      </c>
      <c r="N46" s="22">
        <v>0</v>
      </c>
      <c r="O46" s="1">
        <v>62604</v>
      </c>
    </row>
    <row r="47" spans="1:15">
      <c r="A47" t="s">
        <v>41</v>
      </c>
      <c r="B47" s="23">
        <v>828547</v>
      </c>
      <c r="C47" s="23">
        <v>722362</v>
      </c>
      <c r="D47" s="23">
        <f t="shared" si="0"/>
        <v>1550909</v>
      </c>
      <c r="E47" s="24">
        <f t="shared" si="1"/>
        <v>19.526710733396285</v>
      </c>
      <c r="F47" s="23">
        <v>26132</v>
      </c>
      <c r="G47" s="24">
        <f t="shared" si="2"/>
        <v>0.32901479383065785</v>
      </c>
      <c r="H47" s="23">
        <v>232968</v>
      </c>
      <c r="I47" s="24">
        <f t="shared" si="3"/>
        <v>2.9331822474032108</v>
      </c>
      <c r="J47" s="23">
        <v>142209</v>
      </c>
      <c r="K47" s="24">
        <f t="shared" si="4"/>
        <v>1.7904815864022663</v>
      </c>
      <c r="L47" s="23">
        <f t="shared" si="5"/>
        <v>1952218</v>
      </c>
      <c r="M47" s="24">
        <f t="shared" si="6"/>
        <v>24.579389361032419</v>
      </c>
      <c r="N47" s="23">
        <v>149923</v>
      </c>
      <c r="O47" s="1">
        <v>79425</v>
      </c>
    </row>
    <row r="48" spans="1:15">
      <c r="A48" t="s">
        <v>42</v>
      </c>
      <c r="B48" s="23">
        <v>2500</v>
      </c>
      <c r="C48" s="23">
        <v>240208</v>
      </c>
      <c r="D48" s="23">
        <f t="shared" si="0"/>
        <v>242708</v>
      </c>
      <c r="E48" s="24">
        <f t="shared" si="1"/>
        <v>3.1484945580966959</v>
      </c>
      <c r="F48" s="23">
        <v>2614</v>
      </c>
      <c r="G48" s="24">
        <f t="shared" si="2"/>
        <v>3.3909738347581306E-2</v>
      </c>
      <c r="H48" s="23">
        <v>263182</v>
      </c>
      <c r="I48" s="24">
        <f t="shared" si="3"/>
        <v>3.4140905729889606</v>
      </c>
      <c r="J48" s="23">
        <v>48800</v>
      </c>
      <c r="K48" s="24">
        <f t="shared" si="4"/>
        <v>0.63305096838636865</v>
      </c>
      <c r="L48" s="23">
        <f t="shared" si="5"/>
        <v>557304</v>
      </c>
      <c r="M48" s="24">
        <f t="shared" si="6"/>
        <v>7.2295458378196065</v>
      </c>
      <c r="N48" s="23">
        <v>144386</v>
      </c>
      <c r="O48" s="1">
        <v>77087</v>
      </c>
    </row>
    <row r="49" spans="1:15" s="11" customFormat="1">
      <c r="D49" s="28"/>
      <c r="E49" s="29"/>
      <c r="G49" s="29"/>
      <c r="I49" s="29"/>
      <c r="K49" s="29"/>
      <c r="L49" s="28"/>
      <c r="M49" s="29"/>
      <c r="O49" s="14"/>
    </row>
    <row r="50" spans="1:15">
      <c r="A50" s="2" t="s">
        <v>65</v>
      </c>
      <c r="L50" s="23"/>
      <c r="O50" s="1"/>
    </row>
    <row r="51" spans="1:15">
      <c r="A51" t="s">
        <v>22</v>
      </c>
      <c r="B51" s="23">
        <v>455360</v>
      </c>
      <c r="C51" s="23">
        <v>494310</v>
      </c>
      <c r="D51" s="23">
        <f t="shared" si="0"/>
        <v>949670</v>
      </c>
      <c r="E51" s="24">
        <f t="shared" si="1"/>
        <v>9.103955365530993</v>
      </c>
      <c r="F51" s="23">
        <v>2177</v>
      </c>
      <c r="G51" s="24">
        <f t="shared" si="2"/>
        <v>2.086968192188968E-2</v>
      </c>
      <c r="H51" s="23">
        <v>298935</v>
      </c>
      <c r="I51" s="24">
        <f t="shared" si="3"/>
        <v>2.8657227217823111</v>
      </c>
      <c r="J51" s="23">
        <v>140209</v>
      </c>
      <c r="K51" s="24">
        <f t="shared" si="4"/>
        <v>1.3441052974672623</v>
      </c>
      <c r="L51" s="23">
        <f t="shared" si="5"/>
        <v>1390991</v>
      </c>
      <c r="M51" s="24">
        <f t="shared" si="6"/>
        <v>13.334653066702456</v>
      </c>
      <c r="N51" s="23">
        <v>87393</v>
      </c>
      <c r="O51" s="1">
        <v>104314</v>
      </c>
    </row>
    <row r="52" spans="1:15">
      <c r="A52" t="s">
        <v>24</v>
      </c>
      <c r="B52" s="23">
        <v>277662</v>
      </c>
      <c r="C52" s="23">
        <v>1143147</v>
      </c>
      <c r="D52" s="23">
        <f t="shared" si="0"/>
        <v>1420809</v>
      </c>
      <c r="E52" s="24">
        <f t="shared" si="1"/>
        <v>15.550230384484891</v>
      </c>
      <c r="F52" s="22">
        <v>0</v>
      </c>
      <c r="G52" s="24">
        <f t="shared" si="2"/>
        <v>0</v>
      </c>
      <c r="H52" s="23">
        <v>272176</v>
      </c>
      <c r="I52" s="24">
        <f t="shared" si="3"/>
        <v>2.9788659173242564</v>
      </c>
      <c r="J52" s="23">
        <v>119627</v>
      </c>
      <c r="K52" s="24">
        <f t="shared" si="4"/>
        <v>1.3092733859405268</v>
      </c>
      <c r="L52" s="23">
        <f t="shared" si="5"/>
        <v>1812612</v>
      </c>
      <c r="M52" s="24">
        <f t="shared" si="6"/>
        <v>19.838369687749676</v>
      </c>
      <c r="N52" s="22">
        <v>0</v>
      </c>
      <c r="O52" s="1">
        <v>91369</v>
      </c>
    </row>
    <row r="53" spans="1:15">
      <c r="A53" t="s">
        <v>28</v>
      </c>
      <c r="B53" s="23">
        <v>596235</v>
      </c>
      <c r="C53" s="23">
        <v>759614</v>
      </c>
      <c r="D53" s="23">
        <f t="shared" si="0"/>
        <v>1355849</v>
      </c>
      <c r="E53" s="24">
        <f t="shared" si="1"/>
        <v>14.431448308160636</v>
      </c>
      <c r="F53" s="23">
        <v>15000</v>
      </c>
      <c r="G53" s="24">
        <f t="shared" si="2"/>
        <v>0.15965769390426926</v>
      </c>
      <c r="H53" s="23">
        <v>396699</v>
      </c>
      <c r="I53" s="24">
        <f t="shared" si="3"/>
        <v>4.2224031676086469</v>
      </c>
      <c r="J53" s="23">
        <v>2235</v>
      </c>
      <c r="K53" s="24">
        <f t="shared" si="4"/>
        <v>2.3788996391736119E-2</v>
      </c>
      <c r="L53" s="23">
        <f t="shared" si="5"/>
        <v>1769783</v>
      </c>
      <c r="M53" s="24">
        <f t="shared" si="6"/>
        <v>18.837298166065288</v>
      </c>
      <c r="N53" s="22">
        <v>0</v>
      </c>
      <c r="O53" s="1">
        <v>93951</v>
      </c>
    </row>
    <row r="54" spans="1:15">
      <c r="A54" t="s">
        <v>31</v>
      </c>
      <c r="B54" s="23">
        <v>3329</v>
      </c>
      <c r="C54" s="23">
        <v>470768</v>
      </c>
      <c r="D54" s="23">
        <f t="shared" si="0"/>
        <v>474097</v>
      </c>
      <c r="E54" s="24">
        <f t="shared" si="1"/>
        <v>4.6692043294562575</v>
      </c>
      <c r="F54" s="23">
        <v>12000</v>
      </c>
      <c r="G54" s="24">
        <f t="shared" si="2"/>
        <v>0.11818351930823247</v>
      </c>
      <c r="H54" s="23">
        <v>307565</v>
      </c>
      <c r="I54" s="24">
        <f t="shared" si="3"/>
        <v>3.0290928430030433</v>
      </c>
      <c r="J54" s="23">
        <v>139023</v>
      </c>
      <c r="K54" s="24">
        <f t="shared" si="4"/>
        <v>1.3691856170657002</v>
      </c>
      <c r="L54" s="23">
        <f t="shared" si="5"/>
        <v>932685</v>
      </c>
      <c r="M54" s="24">
        <f t="shared" si="6"/>
        <v>9.185666308833234</v>
      </c>
      <c r="N54" s="22">
        <v>0</v>
      </c>
      <c r="O54" s="1">
        <v>101537</v>
      </c>
    </row>
    <row r="55" spans="1:15" s="11" customFormat="1">
      <c r="B55" s="28"/>
      <c r="C55" s="28"/>
      <c r="D55" s="28"/>
      <c r="E55" s="29"/>
      <c r="F55" s="28"/>
      <c r="G55" s="29"/>
      <c r="H55" s="28"/>
      <c r="I55" s="29"/>
      <c r="J55" s="28"/>
      <c r="K55" s="29"/>
      <c r="L55" s="28"/>
      <c r="M55" s="29"/>
      <c r="N55" s="30"/>
      <c r="O55" s="14"/>
    </row>
    <row r="56" spans="1:15">
      <c r="A56" s="2" t="s">
        <v>66</v>
      </c>
      <c r="B56" s="23"/>
      <c r="C56" s="23"/>
      <c r="F56" s="23"/>
      <c r="H56" s="23"/>
      <c r="J56" s="23"/>
      <c r="L56" s="23"/>
      <c r="N56" s="22"/>
      <c r="O56" s="1"/>
    </row>
    <row r="57" spans="1:15">
      <c r="A57" t="s">
        <v>5</v>
      </c>
      <c r="B57" s="23">
        <v>70989</v>
      </c>
      <c r="C57" s="23">
        <v>1955646</v>
      </c>
      <c r="D57" s="23">
        <f t="shared" si="0"/>
        <v>2026635</v>
      </c>
      <c r="E57" s="24">
        <f t="shared" si="1"/>
        <v>9.4882580971375603</v>
      </c>
      <c r="F57" s="23">
        <v>19948</v>
      </c>
      <c r="G57" s="24">
        <f t="shared" si="2"/>
        <v>9.339213648323455E-2</v>
      </c>
      <c r="H57" s="23">
        <v>977877</v>
      </c>
      <c r="I57" s="24">
        <f t="shared" si="3"/>
        <v>4.5782044439450544</v>
      </c>
      <c r="J57" s="23">
        <v>1205886</v>
      </c>
      <c r="K57" s="24">
        <f t="shared" si="4"/>
        <v>5.6456922947273798</v>
      </c>
      <c r="L57" s="23">
        <f t="shared" si="5"/>
        <v>4230346</v>
      </c>
      <c r="M57" s="24">
        <f t="shared" si="6"/>
        <v>19.805546972293229</v>
      </c>
      <c r="N57" s="23">
        <v>548714</v>
      </c>
      <c r="O57" s="1">
        <v>213594</v>
      </c>
    </row>
    <row r="58" spans="1:15">
      <c r="A58" t="s">
        <v>11</v>
      </c>
      <c r="B58" s="23">
        <v>1274232</v>
      </c>
      <c r="C58" s="23">
        <v>2346230</v>
      </c>
      <c r="D58" s="23">
        <f t="shared" si="0"/>
        <v>3620462</v>
      </c>
      <c r="E58" s="24">
        <f t="shared" si="1"/>
        <v>13.312773483750929</v>
      </c>
      <c r="F58" s="23">
        <v>20813</v>
      </c>
      <c r="G58" s="24">
        <f t="shared" si="2"/>
        <v>7.6531325150576937E-2</v>
      </c>
      <c r="H58" s="23">
        <v>936758</v>
      </c>
      <c r="I58" s="24">
        <f t="shared" si="3"/>
        <v>3.4445457687697183</v>
      </c>
      <c r="J58" s="23">
        <v>430080</v>
      </c>
      <c r="K58" s="24">
        <f t="shared" si="4"/>
        <v>1.5814439206630533</v>
      </c>
      <c r="L58" s="23">
        <f t="shared" si="5"/>
        <v>5008113</v>
      </c>
      <c r="M58" s="24">
        <f t="shared" si="6"/>
        <v>18.415294498334276</v>
      </c>
      <c r="N58" s="23">
        <v>5285000</v>
      </c>
      <c r="O58" s="1">
        <v>271954</v>
      </c>
    </row>
    <row r="59" spans="1:15">
      <c r="A59" t="s">
        <v>15</v>
      </c>
      <c r="B59" s="23">
        <v>1123435</v>
      </c>
      <c r="C59" s="23">
        <v>865000</v>
      </c>
      <c r="D59" s="23">
        <f t="shared" si="0"/>
        <v>1988435</v>
      </c>
      <c r="E59" s="24">
        <f t="shared" si="1"/>
        <v>11.142188725764877</v>
      </c>
      <c r="F59" s="23">
        <v>84809</v>
      </c>
      <c r="G59" s="24">
        <f t="shared" si="2"/>
        <v>0.47522694161156559</v>
      </c>
      <c r="H59" s="23">
        <v>483145</v>
      </c>
      <c r="I59" s="24">
        <f t="shared" si="3"/>
        <v>2.7073013560461727</v>
      </c>
      <c r="J59" s="23">
        <v>535625</v>
      </c>
      <c r="K59" s="24">
        <f t="shared" si="4"/>
        <v>3.0013728566625573</v>
      </c>
      <c r="L59" s="23">
        <f t="shared" si="5"/>
        <v>3092014</v>
      </c>
      <c r="M59" s="24">
        <f t="shared" si="6"/>
        <v>17.326089880085174</v>
      </c>
      <c r="N59" s="23">
        <v>75000</v>
      </c>
      <c r="O59" s="1">
        <v>178460</v>
      </c>
    </row>
    <row r="60" spans="1:15">
      <c r="A60" t="s">
        <v>17</v>
      </c>
      <c r="B60" s="23">
        <v>1372679</v>
      </c>
      <c r="C60" s="23">
        <v>1558159</v>
      </c>
      <c r="D60" s="23">
        <f t="shared" si="0"/>
        <v>2930838</v>
      </c>
      <c r="E60" s="24">
        <f t="shared" si="1"/>
        <v>11.834597213809813</v>
      </c>
      <c r="F60" s="22">
        <v>0</v>
      </c>
      <c r="G60" s="24">
        <f t="shared" si="2"/>
        <v>0</v>
      </c>
      <c r="H60" s="23">
        <v>660942</v>
      </c>
      <c r="I60" s="24">
        <f t="shared" si="3"/>
        <v>2.66885523924894</v>
      </c>
      <c r="J60" s="23">
        <v>371112</v>
      </c>
      <c r="K60" s="24">
        <f t="shared" si="4"/>
        <v>1.498534221683828</v>
      </c>
      <c r="L60" s="23">
        <f t="shared" si="5"/>
        <v>3962892</v>
      </c>
      <c r="M60" s="24">
        <f t="shared" si="6"/>
        <v>16.001986674742579</v>
      </c>
      <c r="N60" s="23">
        <v>21419</v>
      </c>
      <c r="O60" s="1">
        <v>247650</v>
      </c>
    </row>
    <row r="61" spans="1:15">
      <c r="A61" t="s">
        <v>18</v>
      </c>
      <c r="B61" s="23">
        <v>540335</v>
      </c>
      <c r="C61" s="23">
        <v>2438740</v>
      </c>
      <c r="D61" s="23">
        <f t="shared" si="0"/>
        <v>2979075</v>
      </c>
      <c r="E61" s="24">
        <f t="shared" si="1"/>
        <v>19.458360548661005</v>
      </c>
      <c r="F61" s="22">
        <v>0</v>
      </c>
      <c r="G61" s="24">
        <f t="shared" si="2"/>
        <v>0</v>
      </c>
      <c r="H61" s="23">
        <v>539812</v>
      </c>
      <c r="I61" s="24">
        <f t="shared" si="3"/>
        <v>3.5258785107772699</v>
      </c>
      <c r="J61" s="23">
        <v>365995</v>
      </c>
      <c r="K61" s="24">
        <f t="shared" si="4"/>
        <v>2.3905617243631614</v>
      </c>
      <c r="L61" s="23">
        <f t="shared" si="5"/>
        <v>3884882</v>
      </c>
      <c r="M61" s="24">
        <f t="shared" si="6"/>
        <v>25.374800783801437</v>
      </c>
      <c r="N61" s="22">
        <v>0</v>
      </c>
      <c r="O61" s="1">
        <v>153100</v>
      </c>
    </row>
    <row r="62" spans="1:15" s="11" customFormat="1">
      <c r="A62" s="10"/>
      <c r="B62" s="10"/>
      <c r="C62" s="10"/>
      <c r="D62" s="28"/>
      <c r="E62" s="29"/>
      <c r="F62" s="10"/>
      <c r="G62" s="29"/>
      <c r="H62" s="10"/>
      <c r="I62" s="29"/>
      <c r="J62" s="10"/>
      <c r="K62" s="29"/>
      <c r="L62" s="28"/>
      <c r="M62" s="29"/>
      <c r="N62" s="10"/>
      <c r="O62" s="14"/>
    </row>
    <row r="63" spans="1:15">
      <c r="A63" s="2" t="s">
        <v>67</v>
      </c>
      <c r="L63" s="23"/>
    </row>
    <row r="64" spans="1:15">
      <c r="A64" t="s">
        <v>1</v>
      </c>
      <c r="B64" s="23">
        <v>65418</v>
      </c>
      <c r="C64" s="23">
        <v>14500</v>
      </c>
      <c r="D64" s="23">
        <f t="shared" si="0"/>
        <v>79918</v>
      </c>
      <c r="E64" s="24">
        <f t="shared" si="1"/>
        <v>20.340544667854417</v>
      </c>
      <c r="F64" s="22">
        <v>0</v>
      </c>
      <c r="G64" s="24">
        <f t="shared" si="2"/>
        <v>0</v>
      </c>
      <c r="H64" s="22">
        <v>0</v>
      </c>
      <c r="I64" s="24">
        <f t="shared" si="3"/>
        <v>0</v>
      </c>
      <c r="J64" s="22">
        <v>0</v>
      </c>
      <c r="K64" s="24">
        <f t="shared" si="4"/>
        <v>0</v>
      </c>
      <c r="L64" s="23">
        <f t="shared" si="5"/>
        <v>79918</v>
      </c>
      <c r="M64" s="24">
        <f t="shared" si="6"/>
        <v>20.340544667854417</v>
      </c>
      <c r="N64" s="22">
        <v>0</v>
      </c>
      <c r="O64" s="1">
        <v>3929</v>
      </c>
    </row>
    <row r="65" spans="1:15">
      <c r="A65" t="s">
        <v>71</v>
      </c>
      <c r="B65" s="23">
        <v>295318</v>
      </c>
      <c r="C65" s="22">
        <v>0</v>
      </c>
      <c r="D65" s="23">
        <f t="shared" si="0"/>
        <v>295318</v>
      </c>
      <c r="E65" s="24">
        <f t="shared" si="1"/>
        <v>16.885928297787181</v>
      </c>
      <c r="F65" s="22">
        <v>0</v>
      </c>
      <c r="G65" s="24">
        <f t="shared" si="2"/>
        <v>0</v>
      </c>
      <c r="H65" s="23">
        <v>36252</v>
      </c>
      <c r="I65" s="24">
        <f t="shared" si="3"/>
        <v>2.0728457887815197</v>
      </c>
      <c r="J65" s="23">
        <v>19136</v>
      </c>
      <c r="K65" s="24">
        <f t="shared" si="4"/>
        <v>1.0941734804734404</v>
      </c>
      <c r="L65" s="23">
        <f t="shared" si="5"/>
        <v>350706</v>
      </c>
      <c r="M65" s="24">
        <f t="shared" si="6"/>
        <v>20.052947567042139</v>
      </c>
      <c r="N65" s="22">
        <v>0</v>
      </c>
      <c r="O65" s="1">
        <v>17489</v>
      </c>
    </row>
    <row r="66" spans="1:15" s="11" customFormat="1">
      <c r="D66" s="28"/>
      <c r="E66" s="29"/>
      <c r="G66" s="29"/>
      <c r="I66" s="29"/>
      <c r="K66" s="29"/>
      <c r="L66" s="28"/>
      <c r="M66" s="29"/>
    </row>
    <row r="67" spans="1:15" s="2" customFormat="1">
      <c r="A67" s="2" t="s">
        <v>93</v>
      </c>
      <c r="B67" s="25">
        <f>SUM(B4:B66)</f>
        <v>10470458</v>
      </c>
      <c r="C67" s="25">
        <f>SUM(C4:C66)</f>
        <v>22081615</v>
      </c>
      <c r="D67" s="25">
        <f>SUM(D4:D66)</f>
        <v>32552073</v>
      </c>
      <c r="E67" s="26">
        <f>(D67/O67)</f>
        <v>11.077340777195266</v>
      </c>
      <c r="F67" s="25">
        <f>SUM(F4:F66)</f>
        <v>433419</v>
      </c>
      <c r="G67" s="26">
        <f t="shared" si="2"/>
        <v>0.14749075926166655</v>
      </c>
      <c r="H67" s="25">
        <f>SUM(H4:H66)</f>
        <v>9892709</v>
      </c>
      <c r="I67" s="26">
        <f t="shared" si="3"/>
        <v>3.3664494670624081</v>
      </c>
      <c r="J67" s="25">
        <f>SUM(J4:J66)</f>
        <v>5395019</v>
      </c>
      <c r="K67" s="26">
        <f t="shared" si="4"/>
        <v>1.8359034757154553</v>
      </c>
      <c r="L67" s="25">
        <f t="shared" si="5"/>
        <v>48273220</v>
      </c>
      <c r="M67" s="26">
        <f t="shared" si="6"/>
        <v>16.427184479234796</v>
      </c>
      <c r="N67" s="25">
        <f>SUM(N4:N66)</f>
        <v>7260317</v>
      </c>
      <c r="O67" s="27">
        <v>2938618</v>
      </c>
    </row>
  </sheetData>
  <phoneticPr fontId="3" type="noConversion"/>
  <printOptions horizontalCentered="1" gridLines="1"/>
  <pageMargins left="0.5" right="0.5" top="1" bottom="1" header="0.5" footer="0.5"/>
  <pageSetup scale="60" orientation="landscape" r:id="rId1"/>
  <headerFooter alignWithMargins="0">
    <oddHeader>&amp;C&amp;"Arial,Bold"&amp;11Public Library System Operating Income FY08</oddHeader>
    <oddFooter>&amp;L&amp;9Mississippi Public Library System Statistics, FY08, Public Library Operating Income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68"/>
  <sheetViews>
    <sheetView topLeftCell="A46" workbookViewId="0">
      <selection activeCell="A46" sqref="A46:IV46"/>
    </sheetView>
  </sheetViews>
  <sheetFormatPr defaultRowHeight="12.75"/>
  <cols>
    <col min="1" max="1" width="51" bestFit="1" customWidth="1"/>
    <col min="2" max="2" width="11.140625" bestFit="1" customWidth="1"/>
    <col min="3" max="3" width="10.140625" bestFit="1" customWidth="1"/>
    <col min="4" max="4" width="11.140625" bestFit="1" customWidth="1"/>
    <col min="5" max="5" width="10.140625" style="33" customWidth="1"/>
    <col min="6" max="6" width="10.140625" bestFit="1" customWidth="1"/>
    <col min="7" max="7" width="10" bestFit="1" customWidth="1"/>
    <col min="8" max="8" width="8.5703125" bestFit="1" customWidth="1"/>
    <col min="9" max="9" width="10.140625" bestFit="1" customWidth="1"/>
    <col min="10" max="10" width="9.140625" style="33"/>
    <col min="11" max="11" width="11.5703125" bestFit="1" customWidth="1"/>
    <col min="12" max="13" width="10.140625" bestFit="1" customWidth="1"/>
    <col min="14" max="14" width="10.140625" style="33" customWidth="1"/>
    <col min="15" max="15" width="11.7109375" bestFit="1" customWidth="1"/>
    <col min="16" max="16" width="13.140625" customWidth="1"/>
  </cols>
  <sheetData>
    <row r="1" spans="1:16" ht="26.25" customHeight="1">
      <c r="B1" s="112" t="s">
        <v>94</v>
      </c>
      <c r="C1" s="112"/>
      <c r="D1" s="112"/>
      <c r="F1" s="112" t="s">
        <v>98</v>
      </c>
      <c r="G1" s="113"/>
      <c r="H1" s="113"/>
      <c r="K1" s="112" t="s">
        <v>101</v>
      </c>
      <c r="L1" s="112"/>
      <c r="M1" s="112"/>
    </row>
    <row r="2" spans="1:16" s="31" customFormat="1" ht="24.75" customHeight="1">
      <c r="A2" s="31" t="s">
        <v>105</v>
      </c>
      <c r="B2" s="31" t="s">
        <v>95</v>
      </c>
      <c r="C2" s="31" t="s">
        <v>96</v>
      </c>
      <c r="D2" s="31" t="s">
        <v>57</v>
      </c>
      <c r="E2" s="34" t="s">
        <v>97</v>
      </c>
      <c r="F2" s="31" t="s">
        <v>99</v>
      </c>
      <c r="G2" s="31" t="s">
        <v>100</v>
      </c>
      <c r="H2" s="31" t="s">
        <v>56</v>
      </c>
      <c r="I2" s="31" t="s">
        <v>57</v>
      </c>
      <c r="J2" s="34" t="s">
        <v>97</v>
      </c>
      <c r="K2" s="32" t="s">
        <v>102</v>
      </c>
      <c r="L2" s="31" t="s">
        <v>56</v>
      </c>
      <c r="M2" s="31" t="s">
        <v>57</v>
      </c>
      <c r="N2" s="34" t="s">
        <v>97</v>
      </c>
      <c r="O2" s="31" t="s">
        <v>103</v>
      </c>
      <c r="P2" s="32" t="s">
        <v>104</v>
      </c>
    </row>
    <row r="3" spans="1:16" s="102" customFormat="1">
      <c r="E3" s="103"/>
      <c r="J3" s="103"/>
      <c r="N3" s="103"/>
    </row>
    <row r="4" spans="1:16">
      <c r="A4" s="2" t="s">
        <v>106</v>
      </c>
      <c r="B4" s="2"/>
      <c r="C4" s="2"/>
      <c r="D4" s="2"/>
      <c r="E4" s="35"/>
      <c r="F4" s="2"/>
      <c r="G4" s="2"/>
      <c r="H4" s="2"/>
      <c r="I4" s="2"/>
      <c r="J4" s="35"/>
      <c r="K4" s="2"/>
      <c r="L4" s="2"/>
      <c r="M4" s="2"/>
      <c r="N4" s="35"/>
      <c r="O4" s="2"/>
      <c r="P4" s="2"/>
    </row>
    <row r="5" spans="1:16">
      <c r="A5" t="s">
        <v>0</v>
      </c>
      <c r="B5" s="23">
        <v>65278</v>
      </c>
      <c r="C5" s="23">
        <v>12790</v>
      </c>
      <c r="D5" s="23">
        <v>78068</v>
      </c>
      <c r="E5" s="33">
        <f>(D5/O5)</f>
        <v>0.77673419031320889</v>
      </c>
      <c r="F5" s="23">
        <v>7487</v>
      </c>
      <c r="G5" s="22">
        <v>0</v>
      </c>
      <c r="H5" s="23">
        <v>150</v>
      </c>
      <c r="I5" s="23">
        <v>7637</v>
      </c>
      <c r="J5" s="33">
        <f>(I5/O5)</f>
        <v>7.5984001273530472E-2</v>
      </c>
      <c r="K5" s="23">
        <v>2100</v>
      </c>
      <c r="L5" s="23">
        <v>12703</v>
      </c>
      <c r="M5" s="23">
        <v>14803</v>
      </c>
      <c r="N5" s="33">
        <f>(M5/O5)</f>
        <v>0.14728180841326063</v>
      </c>
      <c r="O5" s="23">
        <v>100508</v>
      </c>
      <c r="P5" s="22">
        <v>0</v>
      </c>
    </row>
    <row r="6" spans="1:16">
      <c r="A6" t="s">
        <v>4</v>
      </c>
      <c r="B6" s="23">
        <v>62014</v>
      </c>
      <c r="C6" s="23">
        <v>20138</v>
      </c>
      <c r="D6" s="23">
        <v>82152</v>
      </c>
      <c r="E6" s="33">
        <f t="shared" ref="E6:E68" si="0">(D6/O6)</f>
        <v>0.65462890656126982</v>
      </c>
      <c r="F6" s="23">
        <v>20662</v>
      </c>
      <c r="G6" s="22">
        <v>0</v>
      </c>
      <c r="H6" s="23">
        <v>1878</v>
      </c>
      <c r="I6" s="23">
        <v>22540</v>
      </c>
      <c r="J6" s="33">
        <f t="shared" ref="J6:J68" si="1">(I6/O6)</f>
        <v>0.17961018056640157</v>
      </c>
      <c r="K6" s="23">
        <v>1512</v>
      </c>
      <c r="L6" s="23">
        <v>19290</v>
      </c>
      <c r="M6" s="23">
        <v>20802</v>
      </c>
      <c r="N6" s="33">
        <f t="shared" ref="N6:N68" si="2">(M6/O6)</f>
        <v>0.16576091287232855</v>
      </c>
      <c r="O6" s="23">
        <v>125494</v>
      </c>
      <c r="P6" s="22">
        <v>0</v>
      </c>
    </row>
    <row r="7" spans="1:16">
      <c r="A7" t="s">
        <v>14</v>
      </c>
      <c r="B7" s="23">
        <v>91198</v>
      </c>
      <c r="C7" s="23">
        <v>26869</v>
      </c>
      <c r="D7" s="23">
        <v>118067</v>
      </c>
      <c r="E7" s="33">
        <f t="shared" si="0"/>
        <v>0.8705978645587541</v>
      </c>
      <c r="F7" s="23">
        <v>9789</v>
      </c>
      <c r="G7" s="23">
        <v>1076</v>
      </c>
      <c r="H7" s="23">
        <v>1120</v>
      </c>
      <c r="I7" s="23">
        <v>11985</v>
      </c>
      <c r="J7" s="33">
        <f t="shared" si="1"/>
        <v>8.8374528079282685E-2</v>
      </c>
      <c r="K7" s="23">
        <v>1141</v>
      </c>
      <c r="L7" s="23">
        <v>4423</v>
      </c>
      <c r="M7" s="23">
        <v>5564</v>
      </c>
      <c r="N7" s="33">
        <f t="shared" si="2"/>
        <v>4.1027607361963189E-2</v>
      </c>
      <c r="O7" s="23">
        <v>135616</v>
      </c>
      <c r="P7" s="22">
        <v>0</v>
      </c>
    </row>
    <row r="8" spans="1:16">
      <c r="A8" t="s">
        <v>16</v>
      </c>
      <c r="B8" s="23">
        <v>63214</v>
      </c>
      <c r="C8" s="23">
        <v>30347</v>
      </c>
      <c r="D8" s="23">
        <v>93561</v>
      </c>
      <c r="E8" s="33">
        <f t="shared" si="0"/>
        <v>0.81443083592301468</v>
      </c>
      <c r="F8" s="23">
        <v>1135</v>
      </c>
      <c r="G8" s="22">
        <v>0</v>
      </c>
      <c r="H8" s="23">
        <v>271</v>
      </c>
      <c r="I8" s="23">
        <v>1406</v>
      </c>
      <c r="J8" s="33">
        <f t="shared" si="1"/>
        <v>1.2238964475665701E-2</v>
      </c>
      <c r="K8" s="23">
        <v>1487</v>
      </c>
      <c r="L8" s="23">
        <v>18425</v>
      </c>
      <c r="M8" s="23">
        <v>19912</v>
      </c>
      <c r="N8" s="33">
        <f t="shared" si="2"/>
        <v>0.17333019960131965</v>
      </c>
      <c r="O8" s="23">
        <v>114879</v>
      </c>
      <c r="P8" s="22">
        <v>0</v>
      </c>
    </row>
    <row r="9" spans="1:16">
      <c r="A9" t="s">
        <v>25</v>
      </c>
      <c r="B9" s="23">
        <v>36198</v>
      </c>
      <c r="C9" s="23">
        <v>6834</v>
      </c>
      <c r="D9" s="23">
        <v>43032</v>
      </c>
      <c r="E9" s="33">
        <f t="shared" si="0"/>
        <v>0.56574899424153979</v>
      </c>
      <c r="F9" s="23">
        <v>3536</v>
      </c>
      <c r="G9" s="22">
        <v>0</v>
      </c>
      <c r="H9" s="23">
        <v>1652</v>
      </c>
      <c r="I9" s="23">
        <v>5188</v>
      </c>
      <c r="J9" s="33">
        <f t="shared" si="1"/>
        <v>6.8207514922037291E-2</v>
      </c>
      <c r="K9" s="22">
        <v>0</v>
      </c>
      <c r="L9" s="23">
        <v>27842</v>
      </c>
      <c r="M9" s="23">
        <v>27842</v>
      </c>
      <c r="N9" s="33">
        <f t="shared" si="2"/>
        <v>0.3660434908364229</v>
      </c>
      <c r="O9" s="23">
        <v>76062</v>
      </c>
      <c r="P9" s="22">
        <v>0</v>
      </c>
    </row>
    <row r="10" spans="1:16">
      <c r="A10" t="s">
        <v>32</v>
      </c>
      <c r="B10" s="23">
        <v>54064</v>
      </c>
      <c r="C10" s="23">
        <v>35245</v>
      </c>
      <c r="D10" s="23">
        <v>89309</v>
      </c>
      <c r="E10" s="33">
        <f t="shared" si="0"/>
        <v>0.63820862245153176</v>
      </c>
      <c r="F10" s="23">
        <v>7192</v>
      </c>
      <c r="G10" s="22">
        <v>0</v>
      </c>
      <c r="H10" s="22">
        <v>0</v>
      </c>
      <c r="I10" s="23">
        <v>7192</v>
      </c>
      <c r="J10" s="33">
        <f t="shared" si="1"/>
        <v>5.1394556121683331E-2</v>
      </c>
      <c r="K10" s="23">
        <v>1015</v>
      </c>
      <c r="L10" s="23">
        <v>42421</v>
      </c>
      <c r="M10" s="23">
        <v>43436</v>
      </c>
      <c r="N10" s="33">
        <f t="shared" si="2"/>
        <v>0.31039682142678493</v>
      </c>
      <c r="O10" s="23">
        <v>139937</v>
      </c>
      <c r="P10" s="22">
        <v>0</v>
      </c>
    </row>
    <row r="11" spans="1:16">
      <c r="A11" t="s">
        <v>36</v>
      </c>
      <c r="B11" s="23">
        <v>89200</v>
      </c>
      <c r="C11" s="23">
        <v>35282</v>
      </c>
      <c r="D11" s="23">
        <v>124482</v>
      </c>
      <c r="E11" s="33">
        <f t="shared" si="0"/>
        <v>0.67354922490057623</v>
      </c>
      <c r="F11" s="23">
        <v>14212</v>
      </c>
      <c r="G11" s="22">
        <v>0</v>
      </c>
      <c r="H11" s="23">
        <v>1866</v>
      </c>
      <c r="I11" s="23">
        <v>16078</v>
      </c>
      <c r="J11" s="33">
        <f t="shared" si="1"/>
        <v>8.6995103211319424E-2</v>
      </c>
      <c r="K11" s="23">
        <v>1320</v>
      </c>
      <c r="L11" s="23">
        <v>42935</v>
      </c>
      <c r="M11" s="23">
        <v>44255</v>
      </c>
      <c r="N11" s="33">
        <f t="shared" si="2"/>
        <v>0.23945567188810432</v>
      </c>
      <c r="O11" s="23">
        <v>184815</v>
      </c>
      <c r="P11" s="23">
        <v>29942</v>
      </c>
    </row>
    <row r="12" spans="1:16">
      <c r="A12" t="s">
        <v>40</v>
      </c>
      <c r="B12" s="23">
        <v>51836</v>
      </c>
      <c r="C12" s="23">
        <v>9452</v>
      </c>
      <c r="D12" s="23">
        <v>61288</v>
      </c>
      <c r="E12" s="33">
        <f t="shared" si="0"/>
        <v>0.42706729194684656</v>
      </c>
      <c r="F12" s="23">
        <v>7017</v>
      </c>
      <c r="G12" s="22">
        <v>0</v>
      </c>
      <c r="H12" s="22">
        <v>0</v>
      </c>
      <c r="I12" s="23">
        <v>7017</v>
      </c>
      <c r="J12" s="33">
        <f t="shared" si="1"/>
        <v>4.889588806276958E-2</v>
      </c>
      <c r="K12" s="23">
        <v>1000</v>
      </c>
      <c r="L12" s="23">
        <v>74204</v>
      </c>
      <c r="M12" s="23">
        <v>75204</v>
      </c>
      <c r="N12" s="33">
        <f t="shared" si="2"/>
        <v>0.52403681999038387</v>
      </c>
      <c r="O12" s="23">
        <v>143509</v>
      </c>
      <c r="P12" s="22">
        <v>0</v>
      </c>
    </row>
    <row r="13" spans="1:16">
      <c r="A13" t="s">
        <v>47</v>
      </c>
      <c r="B13" s="23">
        <v>47221</v>
      </c>
      <c r="C13" s="23">
        <v>18417</v>
      </c>
      <c r="D13" s="23">
        <v>65638</v>
      </c>
      <c r="E13" s="33">
        <f t="shared" si="0"/>
        <v>0.69700123178864204</v>
      </c>
      <c r="F13" s="23">
        <v>11828</v>
      </c>
      <c r="G13" s="23">
        <v>140</v>
      </c>
      <c r="H13" s="23">
        <v>1629</v>
      </c>
      <c r="I13" s="23">
        <v>13597</v>
      </c>
      <c r="J13" s="33">
        <f t="shared" si="1"/>
        <v>0.14438474281102665</v>
      </c>
      <c r="K13" s="23">
        <v>74</v>
      </c>
      <c r="L13" s="23">
        <v>14863</v>
      </c>
      <c r="M13" s="23">
        <v>14937</v>
      </c>
      <c r="N13" s="33">
        <f t="shared" si="2"/>
        <v>0.15861402540033132</v>
      </c>
      <c r="O13" s="23">
        <v>94172</v>
      </c>
      <c r="P13" s="23">
        <v>4560</v>
      </c>
    </row>
    <row r="14" spans="1:16" s="102" customFormat="1">
      <c r="B14" s="104"/>
      <c r="C14" s="104"/>
      <c r="D14" s="104"/>
      <c r="E14" s="103"/>
      <c r="F14" s="104"/>
      <c r="G14" s="104"/>
      <c r="H14" s="104"/>
      <c r="I14" s="104"/>
      <c r="J14" s="103"/>
      <c r="K14" s="104"/>
      <c r="L14" s="104"/>
      <c r="M14" s="104"/>
      <c r="N14" s="103"/>
      <c r="O14" s="104"/>
      <c r="P14" s="104"/>
    </row>
    <row r="15" spans="1:16">
      <c r="A15" s="2" t="s">
        <v>107</v>
      </c>
      <c r="B15" s="23"/>
      <c r="C15" s="23"/>
      <c r="D15" s="23"/>
      <c r="F15" s="23"/>
      <c r="G15" s="23"/>
      <c r="H15" s="23"/>
      <c r="I15" s="23"/>
      <c r="K15" s="23"/>
      <c r="L15" s="23"/>
      <c r="M15" s="23"/>
      <c r="O15" s="23"/>
      <c r="P15" s="23"/>
    </row>
    <row r="16" spans="1:16">
      <c r="A16" t="s">
        <v>2</v>
      </c>
      <c r="B16" s="23">
        <v>328436</v>
      </c>
      <c r="C16" s="23">
        <v>123750</v>
      </c>
      <c r="D16" s="23">
        <v>452186</v>
      </c>
      <c r="E16" s="33">
        <f t="shared" si="0"/>
        <v>0.68172991683903916</v>
      </c>
      <c r="F16" s="23">
        <v>33633</v>
      </c>
      <c r="G16" s="23">
        <v>531</v>
      </c>
      <c r="H16" s="23">
        <v>870</v>
      </c>
      <c r="I16" s="23">
        <v>35034</v>
      </c>
      <c r="J16" s="33">
        <f t="shared" si="1"/>
        <v>5.2818366571585368E-2</v>
      </c>
      <c r="K16" s="23">
        <v>5226</v>
      </c>
      <c r="L16" s="23">
        <v>170846</v>
      </c>
      <c r="M16" s="23">
        <v>176072</v>
      </c>
      <c r="N16" s="33">
        <f t="shared" si="2"/>
        <v>0.26545171658937544</v>
      </c>
      <c r="O16" s="23">
        <v>663292</v>
      </c>
      <c r="P16" s="23">
        <v>24500</v>
      </c>
    </row>
    <row r="17" spans="1:16">
      <c r="A17" t="s">
        <v>3</v>
      </c>
      <c r="B17" s="23">
        <v>316118</v>
      </c>
      <c r="C17" s="23">
        <v>98847</v>
      </c>
      <c r="D17" s="23">
        <v>414965</v>
      </c>
      <c r="E17" s="33">
        <f t="shared" si="0"/>
        <v>0.70879059876506312</v>
      </c>
      <c r="F17" s="23">
        <v>29185</v>
      </c>
      <c r="G17" s="23">
        <v>1275</v>
      </c>
      <c r="H17" s="23">
        <v>9498</v>
      </c>
      <c r="I17" s="23">
        <v>39958</v>
      </c>
      <c r="J17" s="33">
        <f t="shared" si="1"/>
        <v>6.8251189245971081E-2</v>
      </c>
      <c r="K17" s="23">
        <v>1540</v>
      </c>
      <c r="L17" s="23">
        <v>128992</v>
      </c>
      <c r="M17" s="23">
        <v>130532</v>
      </c>
      <c r="N17" s="33">
        <f t="shared" si="2"/>
        <v>0.22295821198896584</v>
      </c>
      <c r="O17" s="23">
        <v>585455</v>
      </c>
      <c r="P17" s="22">
        <v>0</v>
      </c>
    </row>
    <row r="18" spans="1:16">
      <c r="A18" t="s">
        <v>7</v>
      </c>
      <c r="B18" s="23">
        <v>194199</v>
      </c>
      <c r="C18" s="23">
        <v>62811</v>
      </c>
      <c r="D18" s="23">
        <v>257010</v>
      </c>
      <c r="E18" s="33">
        <f t="shared" si="0"/>
        <v>0.6427467476279316</v>
      </c>
      <c r="F18" s="23">
        <v>14810</v>
      </c>
      <c r="G18">
        <v>0</v>
      </c>
      <c r="H18" s="23">
        <v>410</v>
      </c>
      <c r="I18" s="23">
        <v>15220</v>
      </c>
      <c r="J18" s="33">
        <f t="shared" si="1"/>
        <v>3.8063131780464263E-2</v>
      </c>
      <c r="K18" s="23">
        <v>1455</v>
      </c>
      <c r="L18" s="23">
        <v>126177</v>
      </c>
      <c r="M18" s="23">
        <v>127632</v>
      </c>
      <c r="N18" s="33">
        <f t="shared" si="2"/>
        <v>0.31919012059160412</v>
      </c>
      <c r="O18" s="23">
        <v>399862</v>
      </c>
      <c r="P18" s="23">
        <v>20951</v>
      </c>
    </row>
    <row r="19" spans="1:16">
      <c r="A19" t="s">
        <v>9</v>
      </c>
      <c r="B19" s="23">
        <v>224584</v>
      </c>
      <c r="C19" s="23">
        <v>78084</v>
      </c>
      <c r="D19" s="23">
        <v>302668</v>
      </c>
      <c r="E19" s="33">
        <f t="shared" si="0"/>
        <v>0.63530992212589998</v>
      </c>
      <c r="F19" s="23">
        <v>48791</v>
      </c>
      <c r="G19" s="23">
        <v>1344</v>
      </c>
      <c r="H19" s="22">
        <v>0</v>
      </c>
      <c r="I19" s="23">
        <v>50135</v>
      </c>
      <c r="J19" s="33">
        <f t="shared" si="1"/>
        <v>0.1052349866711446</v>
      </c>
      <c r="K19" s="23">
        <v>3117</v>
      </c>
      <c r="L19" s="23">
        <v>120490</v>
      </c>
      <c r="M19" s="23">
        <v>123607</v>
      </c>
      <c r="N19" s="33">
        <f t="shared" si="2"/>
        <v>0.25945509120295546</v>
      </c>
      <c r="O19" s="23">
        <v>476410</v>
      </c>
      <c r="P19" s="23">
        <v>11763</v>
      </c>
    </row>
    <row r="20" spans="1:16">
      <c r="A20" t="s">
        <v>10</v>
      </c>
      <c r="B20" s="23">
        <v>162340</v>
      </c>
      <c r="C20" s="23">
        <v>73381</v>
      </c>
      <c r="D20" s="23">
        <v>235721</v>
      </c>
      <c r="E20" s="33">
        <f t="shared" si="0"/>
        <v>0.72631893560771799</v>
      </c>
      <c r="F20" s="23">
        <v>26541</v>
      </c>
      <c r="G20" s="23">
        <v>1627</v>
      </c>
      <c r="H20" s="23">
        <v>1445</v>
      </c>
      <c r="I20" s="23">
        <v>29613</v>
      </c>
      <c r="J20" s="33">
        <f t="shared" si="1"/>
        <v>9.1245509055838683E-2</v>
      </c>
      <c r="K20" s="23">
        <v>980</v>
      </c>
      <c r="L20" s="23">
        <v>58228</v>
      </c>
      <c r="M20" s="23">
        <v>59208</v>
      </c>
      <c r="N20" s="33">
        <f t="shared" si="2"/>
        <v>0.18243555533644334</v>
      </c>
      <c r="O20" s="23">
        <v>324542</v>
      </c>
      <c r="P20" s="22">
        <v>0</v>
      </c>
    </row>
    <row r="21" spans="1:16">
      <c r="A21" t="s">
        <v>12</v>
      </c>
      <c r="B21" s="23">
        <v>220096</v>
      </c>
      <c r="C21" s="23">
        <v>92900</v>
      </c>
      <c r="D21" s="23">
        <v>312996</v>
      </c>
      <c r="E21" s="33">
        <f t="shared" si="0"/>
        <v>0.69014969604360565</v>
      </c>
      <c r="F21" s="23">
        <v>52761</v>
      </c>
      <c r="G21">
        <v>0</v>
      </c>
      <c r="H21" s="23">
        <v>5779</v>
      </c>
      <c r="I21" s="23">
        <v>58540</v>
      </c>
      <c r="J21" s="33">
        <f t="shared" si="1"/>
        <v>0.12907948729821683</v>
      </c>
      <c r="K21" s="22">
        <v>0</v>
      </c>
      <c r="L21" s="23">
        <v>81983</v>
      </c>
      <c r="M21" s="23">
        <v>81983</v>
      </c>
      <c r="N21" s="33">
        <f t="shared" si="2"/>
        <v>0.18077081665817749</v>
      </c>
      <c r="O21" s="23">
        <v>453519</v>
      </c>
      <c r="P21" s="22">
        <v>0</v>
      </c>
    </row>
    <row r="22" spans="1:16">
      <c r="A22" t="s">
        <v>19</v>
      </c>
      <c r="B22" s="23">
        <v>145637</v>
      </c>
      <c r="C22" s="23">
        <v>28068</v>
      </c>
      <c r="D22" s="23">
        <v>173705</v>
      </c>
      <c r="E22" s="33">
        <f t="shared" si="0"/>
        <v>0.63125972119256324</v>
      </c>
      <c r="F22" s="23">
        <v>13154</v>
      </c>
      <c r="G22" s="22">
        <v>0</v>
      </c>
      <c r="H22" s="23">
        <v>16</v>
      </c>
      <c r="I22" s="23">
        <v>13170</v>
      </c>
      <c r="J22" s="33">
        <f t="shared" si="1"/>
        <v>4.786097422702891E-2</v>
      </c>
      <c r="K22" s="22">
        <v>0</v>
      </c>
      <c r="L22" s="23">
        <v>88297</v>
      </c>
      <c r="M22" s="23">
        <v>88297</v>
      </c>
      <c r="N22" s="33">
        <f t="shared" si="2"/>
        <v>0.32087930458040786</v>
      </c>
      <c r="O22" s="23">
        <v>275172</v>
      </c>
      <c r="P22" s="22">
        <v>0</v>
      </c>
    </row>
    <row r="23" spans="1:16">
      <c r="A23" t="s">
        <v>26</v>
      </c>
      <c r="B23" s="23">
        <v>132694</v>
      </c>
      <c r="C23" s="23">
        <v>30362</v>
      </c>
      <c r="D23" s="23">
        <v>163056</v>
      </c>
      <c r="E23" s="33">
        <f t="shared" si="0"/>
        <v>0.65619793469249776</v>
      </c>
      <c r="F23" s="23">
        <v>23354</v>
      </c>
      <c r="G23" s="22">
        <v>0</v>
      </c>
      <c r="H23" s="23">
        <v>4157</v>
      </c>
      <c r="I23" s="23">
        <v>27511</v>
      </c>
      <c r="J23" s="33">
        <f t="shared" si="1"/>
        <v>0.11071448693286544</v>
      </c>
      <c r="K23" s="23">
        <v>849</v>
      </c>
      <c r="L23" s="23">
        <v>57070</v>
      </c>
      <c r="M23" s="23">
        <v>57919</v>
      </c>
      <c r="N23" s="33">
        <f t="shared" si="2"/>
        <v>0.23308757837463681</v>
      </c>
      <c r="O23" s="23">
        <v>248486</v>
      </c>
      <c r="P23" s="23">
        <v>6922</v>
      </c>
    </row>
    <row r="24" spans="1:16">
      <c r="A24" t="s">
        <v>30</v>
      </c>
      <c r="B24" s="23">
        <v>175678</v>
      </c>
      <c r="C24" s="23">
        <v>53135</v>
      </c>
      <c r="D24" s="23">
        <v>228813</v>
      </c>
      <c r="E24" s="33">
        <f t="shared" si="0"/>
        <v>0.65770328574261927</v>
      </c>
      <c r="F24" s="23">
        <v>15105</v>
      </c>
      <c r="G24" s="23">
        <v>2490</v>
      </c>
      <c r="H24" s="23">
        <v>860</v>
      </c>
      <c r="I24" s="23">
        <v>18455</v>
      </c>
      <c r="J24" s="33">
        <f t="shared" si="1"/>
        <v>5.3047309979677895E-2</v>
      </c>
      <c r="K24" s="23">
        <v>1623</v>
      </c>
      <c r="L24" s="23">
        <v>99006</v>
      </c>
      <c r="M24" s="23">
        <v>100629</v>
      </c>
      <c r="N24" s="33">
        <f t="shared" si="2"/>
        <v>0.2892494042777029</v>
      </c>
      <c r="O24" s="23">
        <v>347897</v>
      </c>
      <c r="P24" s="22">
        <v>0</v>
      </c>
    </row>
    <row r="25" spans="1:16">
      <c r="A25" t="s">
        <v>37</v>
      </c>
      <c r="B25" s="23">
        <v>220916</v>
      </c>
      <c r="C25" s="23">
        <v>73577</v>
      </c>
      <c r="D25" s="23">
        <v>294493</v>
      </c>
      <c r="E25" s="33">
        <f t="shared" si="0"/>
        <v>0.58210436222972028</v>
      </c>
      <c r="F25" s="23">
        <v>44650</v>
      </c>
      <c r="G25" s="23">
        <v>50</v>
      </c>
      <c r="H25" s="23">
        <v>9772</v>
      </c>
      <c r="I25" s="23">
        <v>54472</v>
      </c>
      <c r="J25" s="33">
        <f t="shared" si="1"/>
        <v>0.10767111211260479</v>
      </c>
      <c r="K25" s="23">
        <v>1611</v>
      </c>
      <c r="L25" s="23">
        <v>155335</v>
      </c>
      <c r="M25" s="23">
        <v>156946</v>
      </c>
      <c r="N25" s="33">
        <f t="shared" si="2"/>
        <v>0.31022452565767494</v>
      </c>
      <c r="O25" s="23">
        <v>505911</v>
      </c>
      <c r="P25" s="22">
        <v>0</v>
      </c>
    </row>
    <row r="26" spans="1:16">
      <c r="A26" t="s">
        <v>39</v>
      </c>
      <c r="B26" s="23">
        <v>231374</v>
      </c>
      <c r="C26" s="23">
        <v>81293</v>
      </c>
      <c r="D26" s="23">
        <v>312667</v>
      </c>
      <c r="E26" s="33">
        <f t="shared" si="0"/>
        <v>0.56176268725902023</v>
      </c>
      <c r="F26" s="23">
        <v>43267</v>
      </c>
      <c r="G26" s="23">
        <v>6000</v>
      </c>
      <c r="H26" s="22">
        <v>0</v>
      </c>
      <c r="I26" s="23">
        <v>49267</v>
      </c>
      <c r="J26" s="33">
        <f t="shared" si="1"/>
        <v>8.8517055887542176E-2</v>
      </c>
      <c r="K26" s="23">
        <v>14255</v>
      </c>
      <c r="L26" s="23">
        <v>180393</v>
      </c>
      <c r="M26" s="23">
        <v>194648</v>
      </c>
      <c r="N26" s="33">
        <f t="shared" si="2"/>
        <v>0.34972025685343761</v>
      </c>
      <c r="O26" s="23">
        <v>556582</v>
      </c>
      <c r="P26" s="23">
        <v>3200</v>
      </c>
    </row>
    <row r="27" spans="1:16">
      <c r="A27" t="s">
        <v>43</v>
      </c>
      <c r="B27" s="23">
        <v>125267</v>
      </c>
      <c r="C27" s="23">
        <v>46935</v>
      </c>
      <c r="D27" s="23">
        <v>172202</v>
      </c>
      <c r="E27" s="33">
        <f t="shared" si="0"/>
        <v>0.60243981794074331</v>
      </c>
      <c r="F27" s="23">
        <v>31743</v>
      </c>
      <c r="G27" s="22">
        <v>0</v>
      </c>
      <c r="H27" s="23">
        <v>12248</v>
      </c>
      <c r="I27" s="23">
        <v>43991</v>
      </c>
      <c r="J27" s="33">
        <f t="shared" si="1"/>
        <v>0.15390024524123552</v>
      </c>
      <c r="K27" s="23">
        <v>3357</v>
      </c>
      <c r="L27" s="23">
        <v>66291</v>
      </c>
      <c r="M27" s="23">
        <v>69648</v>
      </c>
      <c r="N27" s="33">
        <f t="shared" si="2"/>
        <v>0.2436599368180212</v>
      </c>
      <c r="O27" s="23">
        <v>285841</v>
      </c>
      <c r="P27" s="22">
        <v>0</v>
      </c>
    </row>
    <row r="28" spans="1:16">
      <c r="A28" t="s">
        <v>46</v>
      </c>
      <c r="B28" s="23">
        <v>159392</v>
      </c>
      <c r="C28" s="23">
        <v>74348</v>
      </c>
      <c r="D28" s="23">
        <v>233740</v>
      </c>
      <c r="E28" s="33">
        <f t="shared" si="0"/>
        <v>0.68891325363702816</v>
      </c>
      <c r="F28" s="23">
        <v>17558</v>
      </c>
      <c r="G28" s="23">
        <v>500</v>
      </c>
      <c r="H28" s="23">
        <v>7400</v>
      </c>
      <c r="I28" s="23">
        <v>25458</v>
      </c>
      <c r="J28" s="33">
        <f t="shared" si="1"/>
        <v>7.5033599773643628E-2</v>
      </c>
      <c r="K28" s="23">
        <v>2134</v>
      </c>
      <c r="L28" s="23">
        <v>77956</v>
      </c>
      <c r="M28" s="23">
        <v>80090</v>
      </c>
      <c r="N28" s="33">
        <f t="shared" si="2"/>
        <v>0.23605314658932824</v>
      </c>
      <c r="O28" s="23">
        <v>339288</v>
      </c>
      <c r="P28" s="23">
        <v>17000</v>
      </c>
    </row>
    <row r="29" spans="1:16">
      <c r="A29" t="s">
        <v>48</v>
      </c>
      <c r="B29" s="23">
        <v>161176</v>
      </c>
      <c r="C29" s="23">
        <v>57478</v>
      </c>
      <c r="D29" s="23">
        <v>218654</v>
      </c>
      <c r="E29" s="33">
        <f t="shared" si="0"/>
        <v>0.64214999574159404</v>
      </c>
      <c r="F29" s="23">
        <v>13576</v>
      </c>
      <c r="G29" s="22">
        <v>0</v>
      </c>
      <c r="H29" s="23">
        <v>3893</v>
      </c>
      <c r="I29" s="23">
        <v>17469</v>
      </c>
      <c r="J29" s="33">
        <f t="shared" si="1"/>
        <v>5.1303512744381108E-2</v>
      </c>
      <c r="K29" s="23">
        <v>936</v>
      </c>
      <c r="L29" s="23">
        <v>103444</v>
      </c>
      <c r="M29" s="23">
        <v>104380</v>
      </c>
      <c r="N29" s="33">
        <f t="shared" si="2"/>
        <v>0.30654649151402485</v>
      </c>
      <c r="O29" s="23">
        <v>340503</v>
      </c>
      <c r="P29" s="23">
        <v>6000</v>
      </c>
    </row>
    <row r="30" spans="1:16" s="102" customFormat="1">
      <c r="B30" s="104"/>
      <c r="C30" s="104"/>
      <c r="D30" s="104"/>
      <c r="E30" s="103"/>
      <c r="F30" s="104"/>
      <c r="G30" s="105"/>
      <c r="H30" s="104"/>
      <c r="I30" s="104"/>
      <c r="J30" s="103"/>
      <c r="K30" s="104"/>
      <c r="L30" s="104"/>
      <c r="M30" s="104"/>
      <c r="N30" s="103"/>
      <c r="O30" s="104"/>
      <c r="P30" s="104"/>
    </row>
    <row r="31" spans="1:16">
      <c r="A31" s="2" t="s">
        <v>63</v>
      </c>
      <c r="B31" s="23"/>
      <c r="C31" s="23"/>
      <c r="D31" s="23"/>
      <c r="F31" s="23"/>
      <c r="G31" s="22"/>
      <c r="H31" s="23"/>
      <c r="I31" s="23"/>
      <c r="K31" s="23"/>
      <c r="L31" s="23"/>
      <c r="M31" s="23"/>
      <c r="O31" s="23"/>
      <c r="P31" s="23"/>
    </row>
    <row r="32" spans="1:16">
      <c r="A32" t="s">
        <v>6</v>
      </c>
      <c r="B32" s="23">
        <v>463965</v>
      </c>
      <c r="C32" s="23">
        <v>160795</v>
      </c>
      <c r="D32" s="23">
        <v>624760</v>
      </c>
      <c r="E32" s="33">
        <f t="shared" si="0"/>
        <v>0.7487302648766937</v>
      </c>
      <c r="F32" s="23">
        <v>34894</v>
      </c>
      <c r="G32" s="23">
        <v>3100</v>
      </c>
      <c r="H32" s="23">
        <v>3884</v>
      </c>
      <c r="I32" s="23">
        <v>41878</v>
      </c>
      <c r="J32" s="33">
        <f t="shared" si="1"/>
        <v>5.0187793764815573E-2</v>
      </c>
      <c r="K32" s="23">
        <v>6698</v>
      </c>
      <c r="L32" s="23">
        <v>161090</v>
      </c>
      <c r="M32" s="23">
        <v>167788</v>
      </c>
      <c r="N32" s="33">
        <f t="shared" si="2"/>
        <v>0.20108194135849075</v>
      </c>
      <c r="O32" s="23">
        <v>834426</v>
      </c>
      <c r="P32" s="23">
        <v>47821</v>
      </c>
    </row>
    <row r="33" spans="1:16">
      <c r="A33" t="s">
        <v>13</v>
      </c>
      <c r="B33" s="23">
        <v>833712</v>
      </c>
      <c r="C33" s="23">
        <v>301489</v>
      </c>
      <c r="D33" s="23">
        <v>1135201</v>
      </c>
      <c r="E33" s="33">
        <f t="shared" si="0"/>
        <v>0.66207920214627314</v>
      </c>
      <c r="F33" s="23">
        <v>88568</v>
      </c>
      <c r="G33" s="23">
        <v>20833</v>
      </c>
      <c r="H33" s="23">
        <v>22685</v>
      </c>
      <c r="I33" s="23">
        <v>132086</v>
      </c>
      <c r="J33" s="33">
        <f t="shared" si="1"/>
        <v>7.7036043392044798E-2</v>
      </c>
      <c r="K33" s="23">
        <v>7838</v>
      </c>
      <c r="L33" s="23">
        <v>439475</v>
      </c>
      <c r="M33" s="23">
        <v>447313</v>
      </c>
      <c r="N33" s="33">
        <f t="shared" si="2"/>
        <v>0.26088475446168202</v>
      </c>
      <c r="O33" s="23">
        <v>1714600</v>
      </c>
      <c r="P33" s="23">
        <v>107787</v>
      </c>
    </row>
    <row r="34" spans="1:16">
      <c r="A34" t="s">
        <v>20</v>
      </c>
      <c r="B34" s="23">
        <v>410823</v>
      </c>
      <c r="C34" s="23">
        <v>113651</v>
      </c>
      <c r="D34" s="23">
        <v>524474</v>
      </c>
      <c r="E34" s="33">
        <f t="shared" si="0"/>
        <v>0.7337568675072994</v>
      </c>
      <c r="F34" s="23">
        <v>67799</v>
      </c>
      <c r="G34" s="23">
        <v>4242</v>
      </c>
      <c r="H34" s="23">
        <v>13006</v>
      </c>
      <c r="I34" s="23">
        <v>85047</v>
      </c>
      <c r="J34" s="33">
        <f t="shared" si="1"/>
        <v>0.11898362990518747</v>
      </c>
      <c r="K34" s="23">
        <v>7712</v>
      </c>
      <c r="L34" s="23">
        <v>97546</v>
      </c>
      <c r="M34" s="23">
        <v>105258</v>
      </c>
      <c r="N34" s="33">
        <f t="shared" si="2"/>
        <v>0.14725950258751305</v>
      </c>
      <c r="O34" s="23">
        <v>714779</v>
      </c>
      <c r="P34" s="22">
        <v>0</v>
      </c>
    </row>
    <row r="35" spans="1:16">
      <c r="A35" t="s">
        <v>23</v>
      </c>
      <c r="B35" s="23">
        <v>351581</v>
      </c>
      <c r="C35" s="23">
        <v>156993</v>
      </c>
      <c r="D35" s="23">
        <v>508574</v>
      </c>
      <c r="E35" s="33">
        <f t="shared" si="0"/>
        <v>0.66837250990256458</v>
      </c>
      <c r="F35" s="23">
        <v>63304</v>
      </c>
      <c r="G35" s="23">
        <v>17503</v>
      </c>
      <c r="H35" s="23">
        <v>195</v>
      </c>
      <c r="I35" s="23">
        <v>81002</v>
      </c>
      <c r="J35" s="33">
        <f t="shared" si="1"/>
        <v>0.10645355454098623</v>
      </c>
      <c r="K35" s="23">
        <v>7882</v>
      </c>
      <c r="L35" s="23">
        <v>163456</v>
      </c>
      <c r="M35" s="23">
        <v>171338</v>
      </c>
      <c r="N35" s="33">
        <f t="shared" si="2"/>
        <v>0.22517393555644921</v>
      </c>
      <c r="O35" s="23">
        <v>760914</v>
      </c>
      <c r="P35" s="23">
        <v>27497</v>
      </c>
    </row>
    <row r="36" spans="1:16">
      <c r="A36" t="s">
        <v>29</v>
      </c>
      <c r="B36" s="23">
        <v>238520</v>
      </c>
      <c r="C36" s="23">
        <v>95215</v>
      </c>
      <c r="D36" s="23">
        <v>333735</v>
      </c>
      <c r="E36" s="33">
        <f t="shared" si="0"/>
        <v>0.5805217711971723</v>
      </c>
      <c r="F36" s="23">
        <v>67411</v>
      </c>
      <c r="G36" s="23">
        <v>2365</v>
      </c>
      <c r="H36" s="23">
        <v>9164</v>
      </c>
      <c r="I36" s="23">
        <v>78940</v>
      </c>
      <c r="J36" s="33">
        <f t="shared" si="1"/>
        <v>0.13731370284298855</v>
      </c>
      <c r="K36" s="23">
        <v>20819</v>
      </c>
      <c r="L36" s="23">
        <v>141394</v>
      </c>
      <c r="M36" s="23">
        <v>162213</v>
      </c>
      <c r="N36" s="33">
        <f t="shared" si="2"/>
        <v>0.28216452595983915</v>
      </c>
      <c r="O36" s="23">
        <v>574888</v>
      </c>
      <c r="P36" s="23">
        <v>177859</v>
      </c>
    </row>
    <row r="37" spans="1:16">
      <c r="A37" t="s">
        <v>33</v>
      </c>
      <c r="B37" s="23">
        <v>327011</v>
      </c>
      <c r="C37" s="23">
        <v>118545</v>
      </c>
      <c r="D37" s="23">
        <v>445556</v>
      </c>
      <c r="E37" s="33">
        <f t="shared" si="0"/>
        <v>0.72600532174043397</v>
      </c>
      <c r="F37" s="23">
        <v>55090</v>
      </c>
      <c r="G37" s="23">
        <v>2090</v>
      </c>
      <c r="H37" s="23">
        <v>943</v>
      </c>
      <c r="I37" s="23">
        <v>58123</v>
      </c>
      <c r="J37" s="33">
        <f t="shared" si="1"/>
        <v>9.4707752371237838E-2</v>
      </c>
      <c r="K37" s="23">
        <v>4407</v>
      </c>
      <c r="L37" s="23">
        <v>105623</v>
      </c>
      <c r="M37" s="23">
        <v>110030</v>
      </c>
      <c r="N37" s="33">
        <f t="shared" si="2"/>
        <v>0.17928692588832817</v>
      </c>
      <c r="O37" s="23">
        <v>613709</v>
      </c>
      <c r="P37" s="22">
        <v>0</v>
      </c>
    </row>
    <row r="38" spans="1:16">
      <c r="A38" t="s">
        <v>38</v>
      </c>
      <c r="B38" s="23">
        <v>287463</v>
      </c>
      <c r="C38" s="23">
        <v>85770</v>
      </c>
      <c r="D38" s="23">
        <v>373233</v>
      </c>
      <c r="E38" s="33">
        <f t="shared" si="0"/>
        <v>0.70579925833334911</v>
      </c>
      <c r="F38" s="23">
        <v>58135</v>
      </c>
      <c r="G38" s="22">
        <v>0</v>
      </c>
      <c r="H38" s="22">
        <v>0</v>
      </c>
      <c r="I38" s="23">
        <v>58135</v>
      </c>
      <c r="J38" s="33">
        <f t="shared" si="1"/>
        <v>0.1099357234842826</v>
      </c>
      <c r="K38" s="23">
        <v>341</v>
      </c>
      <c r="L38" s="23">
        <v>97100</v>
      </c>
      <c r="M38" s="23">
        <v>97441</v>
      </c>
      <c r="N38" s="33">
        <f t="shared" si="2"/>
        <v>0.18426501818236829</v>
      </c>
      <c r="O38" s="23">
        <v>528809</v>
      </c>
      <c r="P38" s="22">
        <v>0</v>
      </c>
    </row>
    <row r="39" spans="1:16">
      <c r="A39" t="s">
        <v>44</v>
      </c>
      <c r="B39" s="23">
        <v>383172</v>
      </c>
      <c r="C39" s="23">
        <v>115408</v>
      </c>
      <c r="D39" s="23">
        <v>498580</v>
      </c>
      <c r="E39" s="33">
        <f t="shared" si="0"/>
        <v>0.61421447367124282</v>
      </c>
      <c r="F39" s="23">
        <v>96359</v>
      </c>
      <c r="G39" s="23">
        <v>2774</v>
      </c>
      <c r="H39" s="23">
        <v>57371</v>
      </c>
      <c r="I39" s="23">
        <v>156504</v>
      </c>
      <c r="J39" s="33">
        <f t="shared" si="1"/>
        <v>0.19280160052036624</v>
      </c>
      <c r="K39" s="23">
        <v>7715</v>
      </c>
      <c r="L39" s="23">
        <v>148937</v>
      </c>
      <c r="M39" s="23">
        <v>156652</v>
      </c>
      <c r="N39" s="33">
        <f t="shared" si="2"/>
        <v>0.19298392580839091</v>
      </c>
      <c r="O39" s="23">
        <v>811736</v>
      </c>
      <c r="P39" s="22">
        <v>0</v>
      </c>
    </row>
    <row r="40" spans="1:16">
      <c r="A40" t="s">
        <v>45</v>
      </c>
      <c r="B40" s="23">
        <v>410794</v>
      </c>
      <c r="C40" s="23">
        <v>184032</v>
      </c>
      <c r="D40" s="23">
        <v>594826</v>
      </c>
      <c r="E40" s="33">
        <f t="shared" si="0"/>
        <v>0.71406740127081159</v>
      </c>
      <c r="F40" s="23">
        <v>85264</v>
      </c>
      <c r="G40" s="23">
        <v>1771</v>
      </c>
      <c r="H40" s="23">
        <v>4716</v>
      </c>
      <c r="I40" s="23">
        <v>91751</v>
      </c>
      <c r="J40" s="33">
        <f t="shared" si="1"/>
        <v>0.11014380362324147</v>
      </c>
      <c r="K40" s="23">
        <v>524</v>
      </c>
      <c r="L40" s="23">
        <v>145910</v>
      </c>
      <c r="M40" s="23">
        <v>146434</v>
      </c>
      <c r="N40" s="33">
        <f t="shared" si="2"/>
        <v>0.17578879510594697</v>
      </c>
      <c r="O40" s="23">
        <v>833011</v>
      </c>
      <c r="P40" s="23">
        <v>59634</v>
      </c>
    </row>
    <row r="41" spans="1:16" s="102" customFormat="1">
      <c r="B41" s="104"/>
      <c r="C41" s="104"/>
      <c r="D41" s="104"/>
      <c r="E41" s="103"/>
      <c r="F41" s="104"/>
      <c r="G41" s="104"/>
      <c r="H41" s="104"/>
      <c r="I41" s="104"/>
      <c r="J41" s="103"/>
      <c r="K41" s="104"/>
      <c r="L41" s="104"/>
      <c r="M41" s="104"/>
      <c r="N41" s="103"/>
      <c r="O41" s="104"/>
      <c r="P41" s="104"/>
    </row>
    <row r="42" spans="1:16">
      <c r="A42" s="2" t="s">
        <v>64</v>
      </c>
      <c r="B42" s="23"/>
      <c r="C42" s="23"/>
      <c r="D42" s="23"/>
      <c r="F42" s="23"/>
      <c r="G42" s="23"/>
      <c r="H42" s="23"/>
      <c r="I42" s="23"/>
      <c r="K42" s="23"/>
      <c r="L42" s="23"/>
      <c r="M42" s="23"/>
      <c r="O42" s="23"/>
      <c r="P42" s="23"/>
    </row>
    <row r="43" spans="1:16">
      <c r="A43" t="s">
        <v>8</v>
      </c>
      <c r="B43" s="23">
        <v>393379</v>
      </c>
      <c r="C43" s="23">
        <v>147308</v>
      </c>
      <c r="D43" s="23">
        <v>540687</v>
      </c>
      <c r="E43" s="33">
        <f t="shared" si="0"/>
        <v>0.74756003644563784</v>
      </c>
      <c r="F43" s="23">
        <v>37502</v>
      </c>
      <c r="G43" s="23">
        <v>4780</v>
      </c>
      <c r="H43" s="23">
        <v>12358</v>
      </c>
      <c r="I43" s="23">
        <v>54640</v>
      </c>
      <c r="J43" s="33">
        <f t="shared" si="1"/>
        <v>7.5545889565293137E-2</v>
      </c>
      <c r="K43" s="23">
        <v>2707</v>
      </c>
      <c r="L43" s="23">
        <v>125235</v>
      </c>
      <c r="M43" s="23">
        <v>127942</v>
      </c>
      <c r="N43" s="33">
        <f t="shared" si="2"/>
        <v>0.17689407398906906</v>
      </c>
      <c r="O43" s="23">
        <v>723269</v>
      </c>
      <c r="P43" s="23">
        <v>15171</v>
      </c>
    </row>
    <row r="44" spans="1:16">
      <c r="A44" t="s">
        <v>21</v>
      </c>
      <c r="B44" s="23">
        <v>311267</v>
      </c>
      <c r="C44" s="23">
        <v>133800</v>
      </c>
      <c r="D44" s="23">
        <v>445067</v>
      </c>
      <c r="E44" s="33">
        <f t="shared" si="0"/>
        <v>0.6234217198246278</v>
      </c>
      <c r="F44" s="23">
        <v>71000</v>
      </c>
      <c r="G44" s="23">
        <v>300</v>
      </c>
      <c r="H44" s="23">
        <v>9000</v>
      </c>
      <c r="I44" s="23">
        <v>80300</v>
      </c>
      <c r="J44" s="33">
        <f t="shared" si="1"/>
        <v>0.11247916404028518</v>
      </c>
      <c r="K44" s="23">
        <v>6000</v>
      </c>
      <c r="L44" s="23">
        <v>182543</v>
      </c>
      <c r="M44" s="23">
        <v>188543</v>
      </c>
      <c r="N44" s="33">
        <f t="shared" si="2"/>
        <v>0.26409911613508708</v>
      </c>
      <c r="O44" s="23">
        <v>713910</v>
      </c>
      <c r="P44" s="23">
        <v>406566</v>
      </c>
    </row>
    <row r="45" spans="1:16">
      <c r="A45" t="s">
        <v>27</v>
      </c>
      <c r="B45" s="23">
        <v>510681</v>
      </c>
      <c r="C45" s="23">
        <v>192495</v>
      </c>
      <c r="D45" s="23">
        <v>703176</v>
      </c>
      <c r="E45" s="33">
        <f>(D45/O45)</f>
        <v>0.49409135943000487</v>
      </c>
      <c r="F45" s="23">
        <v>109100</v>
      </c>
      <c r="G45" s="23">
        <v>3135</v>
      </c>
      <c r="H45" s="22">
        <v>0</v>
      </c>
      <c r="I45" s="23">
        <v>112235</v>
      </c>
      <c r="J45" s="33">
        <f>(I45/O45)</f>
        <v>7.8862679792294665E-2</v>
      </c>
      <c r="K45" s="23">
        <v>2898</v>
      </c>
      <c r="L45" s="23">
        <v>604861</v>
      </c>
      <c r="M45" s="23">
        <v>607759</v>
      </c>
      <c r="N45" s="33">
        <f>(M45/O45)</f>
        <v>0.42704596077770046</v>
      </c>
      <c r="O45" s="23">
        <v>1423170</v>
      </c>
      <c r="P45" s="22">
        <v>0</v>
      </c>
    </row>
    <row r="46" spans="1:16">
      <c r="A46" t="s">
        <v>34</v>
      </c>
      <c r="B46" s="23">
        <v>399724</v>
      </c>
      <c r="C46" s="23">
        <v>148812</v>
      </c>
      <c r="D46" s="23">
        <v>548536</v>
      </c>
      <c r="E46" s="33">
        <f t="shared" si="0"/>
        <v>0.65216889887587015</v>
      </c>
      <c r="F46" s="23">
        <v>72538</v>
      </c>
      <c r="G46" s="23">
        <v>12979</v>
      </c>
      <c r="H46" s="23">
        <v>12500</v>
      </c>
      <c r="I46" s="23">
        <v>98017</v>
      </c>
      <c r="J46" s="33">
        <f t="shared" si="1"/>
        <v>0.11653499307450407</v>
      </c>
      <c r="K46" s="22">
        <v>0</v>
      </c>
      <c r="L46" s="23">
        <v>194542</v>
      </c>
      <c r="M46" s="23">
        <v>194542</v>
      </c>
      <c r="N46" s="33">
        <f t="shared" si="2"/>
        <v>0.23129610804962578</v>
      </c>
      <c r="O46" s="23">
        <v>841095</v>
      </c>
      <c r="P46" s="22">
        <v>0</v>
      </c>
    </row>
    <row r="47" spans="1:16">
      <c r="A47" t="s">
        <v>35</v>
      </c>
      <c r="B47" s="23">
        <v>293765</v>
      </c>
      <c r="C47" s="23">
        <v>55429</v>
      </c>
      <c r="D47" s="23">
        <v>349194</v>
      </c>
      <c r="E47" s="33">
        <f t="shared" si="0"/>
        <v>0.62216196087724207</v>
      </c>
      <c r="F47" s="23">
        <v>27200</v>
      </c>
      <c r="G47" s="22">
        <v>0</v>
      </c>
      <c r="H47" s="23">
        <v>425</v>
      </c>
      <c r="I47" s="23">
        <v>27625</v>
      </c>
      <c r="J47" s="33">
        <f t="shared" si="1"/>
        <v>4.9219700708585522E-2</v>
      </c>
      <c r="K47" s="23">
        <v>150</v>
      </c>
      <c r="L47" s="23">
        <v>184290</v>
      </c>
      <c r="M47" s="23">
        <v>184440</v>
      </c>
      <c r="N47" s="33">
        <f t="shared" si="2"/>
        <v>0.32861833841417243</v>
      </c>
      <c r="O47" s="23">
        <v>561259</v>
      </c>
      <c r="P47" s="22">
        <v>0</v>
      </c>
    </row>
    <row r="48" spans="1:16">
      <c r="A48" t="s">
        <v>41</v>
      </c>
      <c r="B48" s="23">
        <v>743388</v>
      </c>
      <c r="C48" s="23">
        <v>254643</v>
      </c>
      <c r="D48" s="23">
        <v>998031</v>
      </c>
      <c r="E48" s="33">
        <f t="shared" si="0"/>
        <v>0.54404323864658455</v>
      </c>
      <c r="F48" s="23">
        <v>200895</v>
      </c>
      <c r="G48" s="23">
        <v>48866</v>
      </c>
      <c r="H48" s="23">
        <v>62035</v>
      </c>
      <c r="I48" s="23">
        <v>311796</v>
      </c>
      <c r="J48" s="33">
        <f t="shared" si="1"/>
        <v>0.16996516705097386</v>
      </c>
      <c r="K48" s="23">
        <v>15857</v>
      </c>
      <c r="L48" s="23">
        <v>508786</v>
      </c>
      <c r="M48" s="23">
        <v>524643</v>
      </c>
      <c r="N48" s="33">
        <f t="shared" si="2"/>
        <v>0.28599159430244159</v>
      </c>
      <c r="O48" s="23">
        <v>1834470</v>
      </c>
      <c r="P48" s="23">
        <v>178232</v>
      </c>
    </row>
    <row r="49" spans="1:16">
      <c r="A49" t="s">
        <v>42</v>
      </c>
      <c r="B49" s="23">
        <v>295339</v>
      </c>
      <c r="C49" s="23">
        <v>124042</v>
      </c>
      <c r="D49" s="23">
        <v>419381</v>
      </c>
      <c r="E49" s="33">
        <f t="shared" si="0"/>
        <v>0.81298075431903472</v>
      </c>
      <c r="F49" s="23">
        <v>32629</v>
      </c>
      <c r="G49" s="23">
        <v>7984</v>
      </c>
      <c r="H49" s="22">
        <v>0</v>
      </c>
      <c r="I49" s="23">
        <v>40613</v>
      </c>
      <c r="J49" s="33">
        <f t="shared" si="1"/>
        <v>7.8729335318383428E-2</v>
      </c>
      <c r="K49" s="23">
        <v>493</v>
      </c>
      <c r="L49" s="23">
        <v>55369</v>
      </c>
      <c r="M49" s="23">
        <v>55862</v>
      </c>
      <c r="N49" s="33">
        <f t="shared" si="2"/>
        <v>0.1082899103625818</v>
      </c>
      <c r="O49" s="23">
        <v>515856</v>
      </c>
      <c r="P49" s="23">
        <v>150989</v>
      </c>
    </row>
    <row r="50" spans="1:16" s="102" customFormat="1">
      <c r="E50" s="103"/>
      <c r="J50" s="103"/>
      <c r="N50" s="103"/>
    </row>
    <row r="51" spans="1:16">
      <c r="A51" s="2" t="s">
        <v>65</v>
      </c>
    </row>
    <row r="52" spans="1:16">
      <c r="A52" t="s">
        <v>22</v>
      </c>
      <c r="B52" s="23">
        <v>731413</v>
      </c>
      <c r="C52" s="23">
        <v>246358</v>
      </c>
      <c r="D52" s="23">
        <v>977771</v>
      </c>
      <c r="E52" s="33">
        <f t="shared" si="0"/>
        <v>0.70293172488659161</v>
      </c>
      <c r="F52" s="23">
        <v>99529</v>
      </c>
      <c r="G52" s="23">
        <v>33674</v>
      </c>
      <c r="H52" s="23">
        <v>20199</v>
      </c>
      <c r="I52" s="23">
        <v>153402</v>
      </c>
      <c r="J52" s="33">
        <f t="shared" si="1"/>
        <v>0.11028260447594879</v>
      </c>
      <c r="K52" s="23">
        <v>8280</v>
      </c>
      <c r="L52" s="23">
        <v>251537</v>
      </c>
      <c r="M52" s="23">
        <v>259817</v>
      </c>
      <c r="N52" s="33">
        <f t="shared" si="2"/>
        <v>0.18678567063745966</v>
      </c>
      <c r="O52" s="23">
        <v>1390990</v>
      </c>
      <c r="P52" s="23">
        <v>78362</v>
      </c>
    </row>
    <row r="53" spans="1:16">
      <c r="A53" t="s">
        <v>24</v>
      </c>
      <c r="B53" s="23">
        <v>935399</v>
      </c>
      <c r="C53" s="23">
        <v>184528</v>
      </c>
      <c r="D53" s="23">
        <v>1119927</v>
      </c>
      <c r="E53" s="33">
        <f t="shared" si="0"/>
        <v>0.70303763442547729</v>
      </c>
      <c r="F53" s="23">
        <v>131023</v>
      </c>
      <c r="G53" s="23">
        <v>51718</v>
      </c>
      <c r="H53" s="23">
        <v>36909</v>
      </c>
      <c r="I53" s="23">
        <v>219650</v>
      </c>
      <c r="J53" s="33">
        <f t="shared" si="1"/>
        <v>0.13788596614025386</v>
      </c>
      <c r="K53" s="23">
        <v>12155</v>
      </c>
      <c r="L53" s="23">
        <v>241251</v>
      </c>
      <c r="M53" s="23">
        <v>253406</v>
      </c>
      <c r="N53" s="33">
        <f t="shared" si="2"/>
        <v>0.15907639943426891</v>
      </c>
      <c r="O53" s="23">
        <v>1592983</v>
      </c>
      <c r="P53" s="22">
        <v>0</v>
      </c>
    </row>
    <row r="54" spans="1:16">
      <c r="A54" t="s">
        <v>28</v>
      </c>
      <c r="B54" s="23">
        <v>984667</v>
      </c>
      <c r="C54" s="23">
        <v>356305</v>
      </c>
      <c r="D54" s="23">
        <v>1340972</v>
      </c>
      <c r="E54" s="33">
        <f t="shared" si="0"/>
        <v>0.80361773365478717</v>
      </c>
      <c r="F54" s="23">
        <v>181364</v>
      </c>
      <c r="G54" s="22">
        <v>0</v>
      </c>
      <c r="H54" s="23">
        <v>6935</v>
      </c>
      <c r="I54" s="23">
        <v>188299</v>
      </c>
      <c r="J54" s="33">
        <f t="shared" si="1"/>
        <v>0.11284382942333081</v>
      </c>
      <c r="K54" s="23">
        <v>5275</v>
      </c>
      <c r="L54" s="23">
        <v>134123</v>
      </c>
      <c r="M54" s="23">
        <v>139398</v>
      </c>
      <c r="N54" s="33">
        <f t="shared" si="2"/>
        <v>8.3538436921882051E-2</v>
      </c>
      <c r="O54" s="23">
        <v>1668669</v>
      </c>
      <c r="P54" s="22">
        <v>0</v>
      </c>
    </row>
    <row r="55" spans="1:16">
      <c r="A55" t="s">
        <v>31</v>
      </c>
      <c r="B55" s="23">
        <v>507377</v>
      </c>
      <c r="C55" s="23">
        <v>175496</v>
      </c>
      <c r="D55" s="23">
        <v>682873</v>
      </c>
      <c r="E55" s="33">
        <f t="shared" si="0"/>
        <v>0.74162449227828575</v>
      </c>
      <c r="F55" s="23">
        <v>73065</v>
      </c>
      <c r="G55" s="23">
        <v>3108</v>
      </c>
      <c r="H55" s="23">
        <v>20905</v>
      </c>
      <c r="I55" s="23">
        <v>97078</v>
      </c>
      <c r="J55" s="33">
        <f t="shared" si="1"/>
        <v>0.10543017876148483</v>
      </c>
      <c r="K55" s="23">
        <v>2405</v>
      </c>
      <c r="L55" s="23">
        <v>138424</v>
      </c>
      <c r="M55" s="23">
        <v>140829</v>
      </c>
      <c r="N55" s="33">
        <f t="shared" si="2"/>
        <v>0.15294532896022936</v>
      </c>
      <c r="O55" s="23">
        <v>920780</v>
      </c>
      <c r="P55" s="22">
        <v>0</v>
      </c>
    </row>
    <row r="56" spans="1:16" s="102" customFormat="1">
      <c r="B56" s="104"/>
      <c r="C56" s="104"/>
      <c r="D56" s="104"/>
      <c r="E56" s="103"/>
      <c r="F56" s="104"/>
      <c r="G56" s="104"/>
      <c r="H56" s="104"/>
      <c r="I56" s="104"/>
      <c r="J56" s="103"/>
      <c r="K56" s="104"/>
      <c r="L56" s="104"/>
      <c r="M56" s="104"/>
      <c r="N56" s="103"/>
      <c r="O56" s="104"/>
      <c r="P56" s="105"/>
    </row>
    <row r="57" spans="1:16">
      <c r="A57" s="2" t="s">
        <v>66</v>
      </c>
      <c r="B57" s="23"/>
      <c r="C57" s="23"/>
      <c r="D57" s="23"/>
      <c r="F57" s="23"/>
      <c r="G57" s="23"/>
      <c r="H57" s="23"/>
      <c r="I57" s="23"/>
      <c r="K57" s="23"/>
      <c r="L57" s="23"/>
      <c r="M57" s="23"/>
      <c r="O57" s="23"/>
      <c r="P57" s="22"/>
    </row>
    <row r="58" spans="1:16">
      <c r="A58" t="s">
        <v>5</v>
      </c>
      <c r="B58" s="23">
        <v>1583183</v>
      </c>
      <c r="C58" s="23">
        <v>596452</v>
      </c>
      <c r="D58" s="23">
        <v>2179635</v>
      </c>
      <c r="E58" s="33">
        <f t="shared" si="0"/>
        <v>0.71337537716220845</v>
      </c>
      <c r="F58" s="23">
        <v>309364</v>
      </c>
      <c r="G58" s="23">
        <v>23662</v>
      </c>
      <c r="H58" s="23">
        <v>62730</v>
      </c>
      <c r="I58" s="23">
        <v>395756</v>
      </c>
      <c r="J58" s="33">
        <f t="shared" si="1"/>
        <v>0.12952746022348099</v>
      </c>
      <c r="K58" s="23">
        <v>9208</v>
      </c>
      <c r="L58" s="23">
        <v>470784</v>
      </c>
      <c r="M58" s="23">
        <v>479992</v>
      </c>
      <c r="N58" s="33">
        <f t="shared" si="2"/>
        <v>0.15709716261431056</v>
      </c>
      <c r="O58" s="23">
        <v>3055383</v>
      </c>
      <c r="P58" s="23">
        <v>548714</v>
      </c>
    </row>
    <row r="59" spans="1:16">
      <c r="A59" t="s">
        <v>11</v>
      </c>
      <c r="B59" s="23">
        <v>2611794</v>
      </c>
      <c r="C59" s="23">
        <v>839350</v>
      </c>
      <c r="D59" s="23">
        <v>3451144</v>
      </c>
      <c r="E59" s="33">
        <f t="shared" si="0"/>
        <v>0.72864285111054805</v>
      </c>
      <c r="F59" s="23">
        <v>359134</v>
      </c>
      <c r="G59" s="23">
        <v>68154</v>
      </c>
      <c r="H59" s="23">
        <v>106105</v>
      </c>
      <c r="I59" s="23">
        <v>533393</v>
      </c>
      <c r="J59" s="33">
        <f t="shared" si="1"/>
        <v>0.1126156996875264</v>
      </c>
      <c r="K59" s="23">
        <v>40043</v>
      </c>
      <c r="L59" s="23">
        <v>711820</v>
      </c>
      <c r="M59" s="23">
        <v>751863</v>
      </c>
      <c r="N59" s="33">
        <f t="shared" si="2"/>
        <v>0.15874144920192551</v>
      </c>
      <c r="O59" s="23">
        <v>4736400</v>
      </c>
      <c r="P59" s="23">
        <v>5285000</v>
      </c>
    </row>
    <row r="60" spans="1:16">
      <c r="A60" t="s">
        <v>15</v>
      </c>
      <c r="B60" s="23">
        <v>1588373</v>
      </c>
      <c r="C60" s="23">
        <v>516115</v>
      </c>
      <c r="D60" s="23">
        <v>2104488</v>
      </c>
      <c r="E60" s="33">
        <f t="shared" si="0"/>
        <v>0.77017113303816953</v>
      </c>
      <c r="F60" s="23">
        <v>222227</v>
      </c>
      <c r="G60">
        <v>0</v>
      </c>
      <c r="H60">
        <v>0</v>
      </c>
      <c r="I60" s="23">
        <v>222227</v>
      </c>
      <c r="J60" s="33">
        <f t="shared" si="1"/>
        <v>8.1327534479490163E-2</v>
      </c>
      <c r="K60" s="23">
        <v>8721</v>
      </c>
      <c r="L60" s="23">
        <v>397058</v>
      </c>
      <c r="M60" s="23">
        <v>405779</v>
      </c>
      <c r="N60" s="33">
        <f t="shared" si="2"/>
        <v>0.14850133248234032</v>
      </c>
      <c r="O60" s="23">
        <v>2732494</v>
      </c>
      <c r="P60" s="23">
        <v>75000</v>
      </c>
    </row>
    <row r="61" spans="1:16">
      <c r="A61" t="s">
        <v>17</v>
      </c>
      <c r="B61" s="23">
        <v>1834594</v>
      </c>
      <c r="C61" s="23">
        <v>619229</v>
      </c>
      <c r="D61" s="23">
        <v>2453823</v>
      </c>
      <c r="E61" s="33">
        <f t="shared" si="0"/>
        <v>0.62084033536904715</v>
      </c>
      <c r="F61" s="23">
        <v>370727</v>
      </c>
      <c r="G61" s="23">
        <v>24767</v>
      </c>
      <c r="H61" s="23">
        <v>49478</v>
      </c>
      <c r="I61" s="23">
        <v>444972</v>
      </c>
      <c r="J61" s="33">
        <f t="shared" si="1"/>
        <v>0.11258210788220488</v>
      </c>
      <c r="K61" s="23">
        <v>12051</v>
      </c>
      <c r="L61" s="23">
        <v>1041576</v>
      </c>
      <c r="M61" s="23">
        <v>1053627</v>
      </c>
      <c r="N61" s="33">
        <f t="shared" si="2"/>
        <v>0.266577556748748</v>
      </c>
      <c r="O61" s="23">
        <v>3952422</v>
      </c>
      <c r="P61" s="23">
        <v>21419</v>
      </c>
    </row>
    <row r="62" spans="1:16">
      <c r="A62" t="s">
        <v>18</v>
      </c>
      <c r="B62" s="23">
        <v>1813368</v>
      </c>
      <c r="C62" s="23">
        <v>649266</v>
      </c>
      <c r="D62" s="23">
        <v>2462634</v>
      </c>
      <c r="E62" s="33">
        <f t="shared" si="0"/>
        <v>0.67968518419363222</v>
      </c>
      <c r="F62" s="23">
        <v>313433</v>
      </c>
      <c r="G62" s="23">
        <v>24900</v>
      </c>
      <c r="H62" s="23">
        <v>90308</v>
      </c>
      <c r="I62" s="23">
        <v>428641</v>
      </c>
      <c r="J62" s="33">
        <f t="shared" si="1"/>
        <v>0.11830460272941197</v>
      </c>
      <c r="K62" s="23">
        <v>3972</v>
      </c>
      <c r="L62" s="23">
        <v>727951</v>
      </c>
      <c r="M62" s="23">
        <v>731923</v>
      </c>
      <c r="N62" s="33">
        <f t="shared" si="2"/>
        <v>0.20201021307695577</v>
      </c>
      <c r="O62" s="23">
        <v>3623198</v>
      </c>
      <c r="P62" s="22">
        <v>0</v>
      </c>
    </row>
    <row r="63" spans="1:16" s="102" customFormat="1">
      <c r="A63" s="106"/>
      <c r="B63" s="106"/>
      <c r="C63" s="106"/>
      <c r="D63" s="106"/>
      <c r="E63" s="103"/>
      <c r="F63" s="106"/>
      <c r="G63" s="106"/>
      <c r="H63" s="106"/>
      <c r="I63" s="106"/>
      <c r="J63" s="103"/>
      <c r="K63" s="106"/>
      <c r="L63" s="106"/>
      <c r="M63" s="106"/>
      <c r="N63" s="103"/>
      <c r="O63" s="106"/>
      <c r="P63" s="106"/>
    </row>
    <row r="64" spans="1:16">
      <c r="A64" s="2" t="s">
        <v>67</v>
      </c>
    </row>
    <row r="65" spans="1:16">
      <c r="A65" t="s">
        <v>1</v>
      </c>
      <c r="B65" s="23">
        <v>45326</v>
      </c>
      <c r="C65" s="23">
        <v>8533</v>
      </c>
      <c r="D65" s="23">
        <v>53859</v>
      </c>
      <c r="E65" s="33">
        <f t="shared" si="0"/>
        <v>0.78812666452047175</v>
      </c>
      <c r="F65" s="23">
        <v>5876</v>
      </c>
      <c r="G65" s="22">
        <v>0</v>
      </c>
      <c r="H65" s="22">
        <v>0</v>
      </c>
      <c r="I65" s="23">
        <v>5876</v>
      </c>
      <c r="J65" s="33">
        <f t="shared" si="1"/>
        <v>8.5984371798999093E-2</v>
      </c>
      <c r="K65" s="22">
        <v>0</v>
      </c>
      <c r="L65" s="23">
        <v>8603</v>
      </c>
      <c r="M65" s="23">
        <v>8603</v>
      </c>
      <c r="N65" s="33">
        <f t="shared" si="2"/>
        <v>0.12588896368052913</v>
      </c>
      <c r="O65" s="23">
        <v>68338</v>
      </c>
      <c r="P65" s="22">
        <v>0</v>
      </c>
    </row>
    <row r="66" spans="1:16">
      <c r="A66" t="s">
        <v>71</v>
      </c>
      <c r="B66" s="23">
        <v>130466</v>
      </c>
      <c r="C66" s="23">
        <v>49349</v>
      </c>
      <c r="D66" s="23">
        <v>179815</v>
      </c>
      <c r="E66" s="33">
        <f t="shared" si="0"/>
        <v>0.61542542268464651</v>
      </c>
      <c r="F66" s="23">
        <v>23315</v>
      </c>
      <c r="G66" s="22">
        <v>0</v>
      </c>
      <c r="H66" s="23">
        <v>1002</v>
      </c>
      <c r="I66" s="23">
        <v>24317</v>
      </c>
      <c r="J66" s="33">
        <f t="shared" si="1"/>
        <v>8.3226093504004381E-2</v>
      </c>
      <c r="K66" s="22">
        <v>0</v>
      </c>
      <c r="L66" s="23">
        <v>88048</v>
      </c>
      <c r="M66" s="23">
        <v>88048</v>
      </c>
      <c r="N66" s="33">
        <f t="shared" si="2"/>
        <v>0.30134848381134915</v>
      </c>
      <c r="O66" s="23">
        <v>292180</v>
      </c>
      <c r="P66" s="22">
        <v>0</v>
      </c>
    </row>
    <row r="68" spans="1:16" s="2" customFormat="1">
      <c r="A68" s="2" t="s">
        <v>68</v>
      </c>
      <c r="B68" s="25">
        <f>SUM(B5:B67)</f>
        <v>22778674</v>
      </c>
      <c r="C68" s="25">
        <f>SUM(C5:C67)</f>
        <v>7799751</v>
      </c>
      <c r="D68" s="25">
        <f>SUM(D5:D67)</f>
        <v>30578425</v>
      </c>
      <c r="E68" s="35">
        <f t="shared" si="0"/>
        <v>0.68025386922658182</v>
      </c>
      <c r="F68" s="25">
        <f>SUM(F5:F67)</f>
        <v>3747731</v>
      </c>
      <c r="G68" s="36">
        <f>SUM(G5:G67)</f>
        <v>377738</v>
      </c>
      <c r="H68" s="25">
        <f>SUM(H5:H67)</f>
        <v>667767</v>
      </c>
      <c r="I68" s="25">
        <f>SUM(I5:I67)</f>
        <v>4793236</v>
      </c>
      <c r="J68" s="35">
        <f t="shared" si="1"/>
        <v>0.10663130410137683</v>
      </c>
      <c r="K68" s="25">
        <f>SUM(K5:K67)</f>
        <v>240883</v>
      </c>
      <c r="L68" s="25">
        <f>SUM(L5:L67)</f>
        <v>9338946</v>
      </c>
      <c r="M68" s="25">
        <f>SUM(M5:M67)</f>
        <v>9579829</v>
      </c>
      <c r="N68" s="35">
        <f t="shared" si="2"/>
        <v>0.21311482667204135</v>
      </c>
      <c r="O68" s="25">
        <f>SUM(O5:O67)</f>
        <v>44951490</v>
      </c>
      <c r="P68" s="36">
        <f>SUM(P5:P67)</f>
        <v>7304889</v>
      </c>
    </row>
  </sheetData>
  <mergeCells count="3">
    <mergeCell ref="B1:D1"/>
    <mergeCell ref="F1:H1"/>
    <mergeCell ref="K1:M1"/>
  </mergeCells>
  <phoneticPr fontId="3" type="noConversion"/>
  <printOptions gridLines="1"/>
  <pageMargins left="0.5" right="0.5" top="1" bottom="1" header="0.5" footer="0.5"/>
  <pageSetup scale="60" orientation="landscape" r:id="rId1"/>
  <headerFooter alignWithMargins="0">
    <oddHeader>&amp;C&amp;"Arial,Bold"&amp;11Public Library System Expenditures FY08</oddHeader>
    <oddFooter>&amp;L&amp;9Mississippi Public Library Statistics, FY08, Public Library Expenditures</oddFooter>
  </headerFooter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68"/>
  <sheetViews>
    <sheetView topLeftCell="A45" workbookViewId="0">
      <pane xSplit="14940" topLeftCell="T1"/>
      <selection activeCell="A46" sqref="A46:IV46"/>
      <selection pane="topRight" activeCell="T5" sqref="T5"/>
    </sheetView>
  </sheetViews>
  <sheetFormatPr defaultRowHeight="12.75"/>
  <cols>
    <col min="1" max="1" width="51" bestFit="1" customWidth="1"/>
    <col min="2" max="10" width="9.140625" style="1"/>
    <col min="11" max="11" width="10" style="1" customWidth="1"/>
    <col min="12" max="14" width="9.140625" style="1"/>
    <col min="15" max="15" width="9.140625" style="40"/>
    <col min="16" max="16" width="9.140625" style="1"/>
    <col min="17" max="17" width="11.42578125" style="1" customWidth="1"/>
    <col min="18" max="18" width="11.140625" style="1" customWidth="1"/>
    <col min="19" max="19" width="11.42578125" style="1" customWidth="1"/>
    <col min="20" max="20" width="10.85546875" style="40" customWidth="1"/>
    <col min="21" max="21" width="0" hidden="1" customWidth="1"/>
  </cols>
  <sheetData>
    <row r="1" spans="1:21" s="2" customFormat="1">
      <c r="B1" s="114" t="s">
        <v>123</v>
      </c>
      <c r="C1" s="114"/>
      <c r="D1" s="114"/>
      <c r="E1" s="114"/>
      <c r="F1" s="114" t="s">
        <v>124</v>
      </c>
      <c r="G1" s="114"/>
      <c r="H1" s="114"/>
      <c r="I1" s="114"/>
      <c r="J1" s="114" t="s">
        <v>125</v>
      </c>
      <c r="K1" s="114"/>
      <c r="L1" s="114"/>
      <c r="M1" s="27"/>
      <c r="N1" s="27"/>
      <c r="O1" s="38"/>
      <c r="P1" s="27"/>
      <c r="Q1" s="27"/>
      <c r="R1" s="27"/>
      <c r="S1" s="27"/>
      <c r="T1" s="38"/>
    </row>
    <row r="2" spans="1:21" s="32" customFormat="1" ht="24" customHeight="1">
      <c r="A2" s="37" t="s">
        <v>49</v>
      </c>
      <c r="B2" s="41" t="s">
        <v>108</v>
      </c>
      <c r="C2" s="41" t="s">
        <v>109</v>
      </c>
      <c r="D2" s="41" t="s">
        <v>110</v>
      </c>
      <c r="E2" s="41" t="s">
        <v>111</v>
      </c>
      <c r="F2" s="41" t="s">
        <v>112</v>
      </c>
      <c r="G2" s="41" t="s">
        <v>113</v>
      </c>
      <c r="H2" s="41" t="s">
        <v>56</v>
      </c>
      <c r="I2" s="41" t="s">
        <v>57</v>
      </c>
      <c r="J2" s="41" t="s">
        <v>114</v>
      </c>
      <c r="K2" s="41" t="s">
        <v>100</v>
      </c>
      <c r="L2" s="41" t="s">
        <v>57</v>
      </c>
      <c r="M2" s="41" t="s">
        <v>115</v>
      </c>
      <c r="N2" s="41" t="s">
        <v>116</v>
      </c>
      <c r="O2" s="39" t="s">
        <v>117</v>
      </c>
      <c r="P2" s="41" t="s">
        <v>118</v>
      </c>
      <c r="Q2" s="41" t="s">
        <v>119</v>
      </c>
      <c r="R2" s="41" t="s">
        <v>120</v>
      </c>
      <c r="S2" s="41" t="s">
        <v>121</v>
      </c>
      <c r="T2" s="39" t="s">
        <v>122</v>
      </c>
    </row>
    <row r="3" spans="1:21" s="102" customFormat="1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7"/>
      <c r="Q3" s="107"/>
      <c r="R3" s="107"/>
      <c r="S3" s="107"/>
      <c r="T3" s="108"/>
    </row>
    <row r="4" spans="1:21">
      <c r="A4" s="2" t="s">
        <v>106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38"/>
      <c r="P4" s="27"/>
      <c r="Q4" s="27"/>
      <c r="R4" s="27"/>
      <c r="S4" s="27"/>
    </row>
    <row r="5" spans="1:21">
      <c r="A5" t="s">
        <v>0</v>
      </c>
      <c r="B5" s="1">
        <v>28215</v>
      </c>
      <c r="C5" s="1">
        <v>0</v>
      </c>
      <c r="D5" s="1">
        <v>277</v>
      </c>
      <c r="E5" s="1">
        <v>571</v>
      </c>
      <c r="F5" s="1">
        <v>0</v>
      </c>
      <c r="G5" s="1">
        <v>53</v>
      </c>
      <c r="H5" s="1">
        <v>0</v>
      </c>
      <c r="I5" s="1">
        <v>53</v>
      </c>
      <c r="J5" s="1">
        <v>33</v>
      </c>
      <c r="K5" s="1">
        <v>0</v>
      </c>
      <c r="L5" s="1">
        <v>33</v>
      </c>
      <c r="M5" s="1">
        <v>0</v>
      </c>
      <c r="N5" s="1">
        <v>29149</v>
      </c>
      <c r="O5" s="40">
        <f>(N5/U5)</f>
        <v>3.5915475603745688</v>
      </c>
      <c r="P5" s="1">
        <v>858</v>
      </c>
      <c r="Q5" s="1">
        <v>486</v>
      </c>
      <c r="R5" s="1">
        <v>1974</v>
      </c>
      <c r="S5" s="1">
        <v>13633</v>
      </c>
      <c r="T5" s="40">
        <f>(S5/U5)</f>
        <v>1.6797683587974372</v>
      </c>
      <c r="U5" s="1">
        <v>8116</v>
      </c>
    </row>
    <row r="6" spans="1:21">
      <c r="A6" t="s">
        <v>4</v>
      </c>
      <c r="B6" s="1">
        <v>27115</v>
      </c>
      <c r="C6" s="1">
        <v>0</v>
      </c>
      <c r="D6" s="1">
        <v>777</v>
      </c>
      <c r="E6" s="1">
        <v>471</v>
      </c>
      <c r="F6" s="1">
        <v>0</v>
      </c>
      <c r="G6" s="1">
        <v>53</v>
      </c>
      <c r="H6" s="1">
        <v>0</v>
      </c>
      <c r="I6" s="1">
        <v>53</v>
      </c>
      <c r="J6" s="1">
        <v>49</v>
      </c>
      <c r="K6" s="1">
        <v>0</v>
      </c>
      <c r="L6" s="1">
        <v>49</v>
      </c>
      <c r="M6" s="1">
        <v>0</v>
      </c>
      <c r="N6" s="1">
        <v>28465</v>
      </c>
      <c r="O6" s="40">
        <f t="shared" ref="O6:O68" si="0">(N6/U6)</f>
        <v>2.745731648500048</v>
      </c>
      <c r="P6" s="1">
        <v>2974</v>
      </c>
      <c r="Q6" s="1">
        <v>311</v>
      </c>
      <c r="R6" s="1">
        <v>5745</v>
      </c>
      <c r="S6" s="1">
        <v>26241</v>
      </c>
      <c r="T6" s="40">
        <f t="shared" ref="T6:T68" si="1">(S6/U6)</f>
        <v>2.5312047844120769</v>
      </c>
      <c r="U6" s="1">
        <v>10367</v>
      </c>
    </row>
    <row r="7" spans="1:21">
      <c r="A7" t="s">
        <v>14</v>
      </c>
      <c r="B7" s="1">
        <v>19491</v>
      </c>
      <c r="C7" s="1">
        <v>0</v>
      </c>
      <c r="D7" s="1">
        <v>691</v>
      </c>
      <c r="E7" s="1">
        <v>2271</v>
      </c>
      <c r="F7" s="1">
        <v>0</v>
      </c>
      <c r="G7" s="1">
        <v>53</v>
      </c>
      <c r="H7" s="1">
        <v>0</v>
      </c>
      <c r="I7" s="1">
        <v>53</v>
      </c>
      <c r="J7" s="1">
        <v>59</v>
      </c>
      <c r="K7" s="1">
        <v>0</v>
      </c>
      <c r="L7" s="1">
        <v>59</v>
      </c>
      <c r="M7" s="1">
        <v>208</v>
      </c>
      <c r="N7" s="1">
        <v>22773</v>
      </c>
      <c r="O7" s="40">
        <f t="shared" si="0"/>
        <v>2.0992809734513274</v>
      </c>
      <c r="P7" s="1">
        <v>1658</v>
      </c>
      <c r="Q7" s="1">
        <v>36</v>
      </c>
      <c r="R7" s="1">
        <v>7987</v>
      </c>
      <c r="S7" s="1">
        <v>30134</v>
      </c>
      <c r="T7" s="40">
        <f t="shared" si="1"/>
        <v>2.7778392330383479</v>
      </c>
      <c r="U7" s="1">
        <v>10848</v>
      </c>
    </row>
    <row r="8" spans="1:21">
      <c r="A8" t="s">
        <v>16</v>
      </c>
      <c r="B8" s="1">
        <v>40433</v>
      </c>
      <c r="C8" s="1">
        <v>0</v>
      </c>
      <c r="D8" s="1">
        <v>2086</v>
      </c>
      <c r="E8" s="1">
        <v>2399</v>
      </c>
      <c r="F8" s="1">
        <v>0</v>
      </c>
      <c r="G8" s="1">
        <v>53</v>
      </c>
      <c r="H8" s="1">
        <v>1</v>
      </c>
      <c r="I8" s="1">
        <v>54</v>
      </c>
      <c r="J8" s="1">
        <v>84</v>
      </c>
      <c r="K8" s="1">
        <v>0</v>
      </c>
      <c r="L8" s="1">
        <v>84</v>
      </c>
      <c r="M8" s="1">
        <v>504</v>
      </c>
      <c r="N8" s="1">
        <v>45560</v>
      </c>
      <c r="O8" s="40">
        <f t="shared" si="0"/>
        <v>4.5158092972544353</v>
      </c>
      <c r="P8" s="1">
        <v>912</v>
      </c>
      <c r="Q8" s="1">
        <v>204</v>
      </c>
      <c r="R8" s="1">
        <v>2811</v>
      </c>
      <c r="S8" s="1">
        <v>18706</v>
      </c>
      <c r="T8" s="40">
        <f t="shared" si="1"/>
        <v>1.8540985231440181</v>
      </c>
      <c r="U8" s="1">
        <v>10089</v>
      </c>
    </row>
    <row r="9" spans="1:21">
      <c r="A9" t="s">
        <v>25</v>
      </c>
      <c r="B9" s="1">
        <v>13585</v>
      </c>
      <c r="C9" s="1">
        <v>0</v>
      </c>
      <c r="D9" s="1">
        <v>243</v>
      </c>
      <c r="E9" s="1">
        <v>0</v>
      </c>
      <c r="F9" s="1">
        <v>0</v>
      </c>
      <c r="G9" s="1">
        <v>53</v>
      </c>
      <c r="H9" s="1">
        <v>0</v>
      </c>
      <c r="I9" s="1">
        <v>53</v>
      </c>
      <c r="J9" s="1">
        <v>13</v>
      </c>
      <c r="K9" s="1">
        <v>0</v>
      </c>
      <c r="L9" s="1">
        <v>13</v>
      </c>
      <c r="M9" s="1">
        <v>0</v>
      </c>
      <c r="N9" s="1">
        <v>13894</v>
      </c>
      <c r="O9" s="40">
        <f t="shared" si="0"/>
        <v>1.5926180651077488</v>
      </c>
      <c r="P9" s="1">
        <v>470</v>
      </c>
      <c r="Q9" s="1">
        <v>436</v>
      </c>
      <c r="R9" s="1">
        <v>297</v>
      </c>
      <c r="S9" s="1">
        <v>6824</v>
      </c>
      <c r="T9" s="40">
        <f t="shared" si="1"/>
        <v>0.78220999541494729</v>
      </c>
      <c r="U9" s="1">
        <v>8724</v>
      </c>
    </row>
    <row r="10" spans="1:21">
      <c r="A10" t="s">
        <v>32</v>
      </c>
      <c r="B10" s="1">
        <v>21406</v>
      </c>
      <c r="C10" s="1">
        <v>0</v>
      </c>
      <c r="D10" s="1">
        <v>330</v>
      </c>
      <c r="E10" s="1">
        <v>440</v>
      </c>
      <c r="F10" s="1">
        <v>0</v>
      </c>
      <c r="G10" s="1">
        <v>53</v>
      </c>
      <c r="H10" s="1">
        <v>0</v>
      </c>
      <c r="I10" s="1">
        <v>53</v>
      </c>
      <c r="J10" s="1">
        <v>4</v>
      </c>
      <c r="K10" s="1">
        <v>0</v>
      </c>
      <c r="L10" s="1">
        <v>4</v>
      </c>
      <c r="M10" s="1">
        <v>143</v>
      </c>
      <c r="N10" s="1">
        <v>22376</v>
      </c>
      <c r="O10" s="40">
        <f t="shared" si="0"/>
        <v>1.8917822117010483</v>
      </c>
      <c r="P10" s="1">
        <v>1626</v>
      </c>
      <c r="Q10" s="1">
        <v>991</v>
      </c>
      <c r="R10" s="1">
        <v>3161</v>
      </c>
      <c r="S10" s="1">
        <v>8022</v>
      </c>
      <c r="T10" s="40">
        <f t="shared" si="1"/>
        <v>0.67822117010483596</v>
      </c>
      <c r="U10" s="1">
        <v>11828</v>
      </c>
    </row>
    <row r="11" spans="1:21">
      <c r="A11" t="s">
        <v>36</v>
      </c>
      <c r="B11" s="1">
        <v>24600</v>
      </c>
      <c r="C11" s="1">
        <v>0</v>
      </c>
      <c r="D11" s="1">
        <v>209</v>
      </c>
      <c r="E11" s="1">
        <v>724</v>
      </c>
      <c r="F11" s="1">
        <v>1</v>
      </c>
      <c r="G11" s="1">
        <v>53</v>
      </c>
      <c r="H11" s="1">
        <v>0</v>
      </c>
      <c r="I11" s="1">
        <v>54</v>
      </c>
      <c r="J11" s="1">
        <v>42</v>
      </c>
      <c r="K11" s="1">
        <v>1</v>
      </c>
      <c r="L11" s="1">
        <v>43</v>
      </c>
      <c r="M11" s="1">
        <v>25</v>
      </c>
      <c r="N11" s="1">
        <v>25605</v>
      </c>
      <c r="O11" s="40">
        <f t="shared" si="0"/>
        <v>3.5493484890490712</v>
      </c>
      <c r="P11" s="1">
        <v>2820</v>
      </c>
      <c r="Q11" s="1">
        <v>1685</v>
      </c>
      <c r="R11" s="1">
        <v>4998</v>
      </c>
      <c r="S11" s="1">
        <v>22984</v>
      </c>
      <c r="T11" s="40">
        <f t="shared" si="1"/>
        <v>3.186027169392847</v>
      </c>
      <c r="U11" s="1">
        <v>7214</v>
      </c>
    </row>
    <row r="12" spans="1:21">
      <c r="A12" t="s">
        <v>40</v>
      </c>
      <c r="B12" s="1">
        <v>13938</v>
      </c>
      <c r="C12" s="1">
        <v>0</v>
      </c>
      <c r="D12" s="1">
        <v>300</v>
      </c>
      <c r="E12" s="1">
        <v>304</v>
      </c>
      <c r="F12" s="1">
        <v>0</v>
      </c>
      <c r="G12" s="1">
        <v>53</v>
      </c>
      <c r="H12" s="1">
        <v>4</v>
      </c>
      <c r="I12" s="1">
        <v>57</v>
      </c>
      <c r="J12" s="1">
        <v>42</v>
      </c>
      <c r="K12" s="1">
        <v>0</v>
      </c>
      <c r="L12" s="1">
        <v>42</v>
      </c>
      <c r="M12" s="1">
        <v>0</v>
      </c>
      <c r="N12" s="1">
        <v>14641</v>
      </c>
      <c r="O12" s="40">
        <f t="shared" si="0"/>
        <v>1.1238965226068933</v>
      </c>
      <c r="P12" s="1">
        <v>1233</v>
      </c>
      <c r="Q12" s="1">
        <v>1050</v>
      </c>
      <c r="R12" s="1">
        <v>3638</v>
      </c>
      <c r="S12" s="1">
        <v>14553</v>
      </c>
      <c r="T12" s="40">
        <f t="shared" si="1"/>
        <v>1.1171413218699624</v>
      </c>
      <c r="U12" s="1">
        <v>13027</v>
      </c>
    </row>
    <row r="13" spans="1:21">
      <c r="A13" t="s">
        <v>47</v>
      </c>
      <c r="B13" s="1">
        <v>19819</v>
      </c>
      <c r="C13" s="1">
        <v>3</v>
      </c>
      <c r="D13" s="1">
        <v>474</v>
      </c>
      <c r="E13" s="1">
        <v>1155</v>
      </c>
      <c r="F13" s="1">
        <v>1</v>
      </c>
      <c r="G13" s="1">
        <v>53</v>
      </c>
      <c r="H13" s="1">
        <v>0</v>
      </c>
      <c r="I13" s="1">
        <v>54</v>
      </c>
      <c r="J13" s="1">
        <v>67</v>
      </c>
      <c r="K13" s="1">
        <v>0</v>
      </c>
      <c r="L13" s="1">
        <v>67</v>
      </c>
      <c r="M13" s="1">
        <v>49</v>
      </c>
      <c r="N13" s="1">
        <v>21621</v>
      </c>
      <c r="O13" s="40">
        <f t="shared" si="0"/>
        <v>1.5845364602418468</v>
      </c>
      <c r="P13" s="1">
        <v>1261</v>
      </c>
      <c r="Q13" s="1">
        <v>178</v>
      </c>
      <c r="R13" s="1">
        <v>2913</v>
      </c>
      <c r="S13" s="1">
        <v>13371</v>
      </c>
      <c r="T13" s="40">
        <f t="shared" si="1"/>
        <v>0.97991938438988635</v>
      </c>
      <c r="U13" s="1">
        <v>13645</v>
      </c>
    </row>
    <row r="14" spans="1:21" s="102" customFormat="1"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8"/>
      <c r="P14" s="107"/>
      <c r="Q14" s="107"/>
      <c r="R14" s="107"/>
      <c r="S14" s="107"/>
      <c r="T14" s="108"/>
      <c r="U14" s="107"/>
    </row>
    <row r="15" spans="1:21">
      <c r="A15" s="2" t="s">
        <v>62</v>
      </c>
      <c r="U15" s="1"/>
    </row>
    <row r="16" spans="1:21">
      <c r="A16" t="s">
        <v>2</v>
      </c>
      <c r="B16" s="1">
        <v>77945</v>
      </c>
      <c r="C16" s="1">
        <v>0</v>
      </c>
      <c r="D16" s="1">
        <v>2393</v>
      </c>
      <c r="E16" s="1">
        <v>3095</v>
      </c>
      <c r="F16" s="1">
        <v>1</v>
      </c>
      <c r="G16" s="1">
        <v>53</v>
      </c>
      <c r="H16" s="1">
        <v>0</v>
      </c>
      <c r="I16" s="1">
        <v>54</v>
      </c>
      <c r="J16" s="1">
        <v>109</v>
      </c>
      <c r="K16" s="1">
        <v>0</v>
      </c>
      <c r="L16" s="1">
        <v>109</v>
      </c>
      <c r="M16" s="1">
        <v>0</v>
      </c>
      <c r="N16" s="1">
        <v>83596</v>
      </c>
      <c r="O16" s="40">
        <f t="shared" si="0"/>
        <v>2.2475063852668371</v>
      </c>
      <c r="P16" s="1">
        <v>1426</v>
      </c>
      <c r="Q16" s="1">
        <v>20250</v>
      </c>
      <c r="R16" s="1">
        <v>10551</v>
      </c>
      <c r="S16" s="1">
        <v>36561</v>
      </c>
      <c r="T16" s="40">
        <f t="shared" si="1"/>
        <v>0.98295469821212533</v>
      </c>
      <c r="U16" s="1">
        <v>37195</v>
      </c>
    </row>
    <row r="17" spans="1:21">
      <c r="A17" t="s">
        <v>3</v>
      </c>
      <c r="B17" s="1">
        <v>75592</v>
      </c>
      <c r="C17" s="1">
        <v>0</v>
      </c>
      <c r="D17" s="1">
        <v>2171</v>
      </c>
      <c r="E17" s="1">
        <v>2473</v>
      </c>
      <c r="F17" s="1">
        <v>3</v>
      </c>
      <c r="G17" s="1">
        <v>50</v>
      </c>
      <c r="H17" s="1">
        <v>0</v>
      </c>
      <c r="I17" s="1">
        <v>53</v>
      </c>
      <c r="J17" s="1">
        <v>134</v>
      </c>
      <c r="K17" s="1">
        <v>0</v>
      </c>
      <c r="L17" s="1">
        <v>134</v>
      </c>
      <c r="M17" s="1">
        <v>575</v>
      </c>
      <c r="N17" s="1">
        <v>80998</v>
      </c>
      <c r="O17" s="40">
        <f t="shared" si="0"/>
        <v>2.9700058668231151</v>
      </c>
      <c r="P17" s="1">
        <v>3728</v>
      </c>
      <c r="Q17" s="1">
        <v>3196</v>
      </c>
      <c r="R17" s="1">
        <v>16089</v>
      </c>
      <c r="S17" s="1">
        <v>68959</v>
      </c>
      <c r="T17" s="40">
        <f t="shared" si="1"/>
        <v>2.5285640950425345</v>
      </c>
      <c r="U17" s="1">
        <v>27272</v>
      </c>
    </row>
    <row r="18" spans="1:21">
      <c r="A18" t="s">
        <v>7</v>
      </c>
      <c r="B18" s="1">
        <v>91683</v>
      </c>
      <c r="C18" s="1">
        <v>0</v>
      </c>
      <c r="D18" s="1">
        <v>3202</v>
      </c>
      <c r="E18" s="1">
        <v>3640</v>
      </c>
      <c r="F18" s="1">
        <v>0</v>
      </c>
      <c r="G18" s="1">
        <v>53</v>
      </c>
      <c r="H18" s="1">
        <v>2</v>
      </c>
      <c r="I18" s="1">
        <v>55</v>
      </c>
      <c r="J18" s="1">
        <v>132</v>
      </c>
      <c r="K18" s="1">
        <v>0</v>
      </c>
      <c r="L18" s="1">
        <v>132</v>
      </c>
      <c r="M18" s="1">
        <v>62</v>
      </c>
      <c r="N18" s="1">
        <v>98774</v>
      </c>
      <c r="O18" s="40">
        <f t="shared" si="0"/>
        <v>2.5855037562495093</v>
      </c>
      <c r="P18" s="1">
        <v>6373</v>
      </c>
      <c r="Q18" s="1">
        <v>9874</v>
      </c>
      <c r="R18" s="1">
        <v>16553</v>
      </c>
      <c r="S18" s="1">
        <v>51001</v>
      </c>
      <c r="T18" s="40">
        <f t="shared" si="1"/>
        <v>1.3349998691202261</v>
      </c>
      <c r="U18" s="1">
        <v>38203</v>
      </c>
    </row>
    <row r="19" spans="1:21">
      <c r="A19" t="s">
        <v>9</v>
      </c>
      <c r="B19" s="1">
        <v>41788</v>
      </c>
      <c r="C19" s="1">
        <v>0</v>
      </c>
      <c r="D19" s="1">
        <v>849</v>
      </c>
      <c r="E19" s="1">
        <v>1708</v>
      </c>
      <c r="F19" s="1">
        <v>0</v>
      </c>
      <c r="G19" s="1">
        <v>53</v>
      </c>
      <c r="H19" s="1">
        <v>0</v>
      </c>
      <c r="I19" s="1">
        <v>53</v>
      </c>
      <c r="J19" s="1">
        <v>192</v>
      </c>
      <c r="K19" s="1">
        <v>0</v>
      </c>
      <c r="L19" s="1">
        <v>192</v>
      </c>
      <c r="M19" s="1">
        <v>160</v>
      </c>
      <c r="N19" s="1">
        <v>44750</v>
      </c>
      <c r="O19" s="40">
        <f t="shared" si="0"/>
        <v>1.2559288260222841</v>
      </c>
      <c r="P19" s="1">
        <v>3110</v>
      </c>
      <c r="Q19" s="1">
        <v>21182</v>
      </c>
      <c r="R19" s="1">
        <v>10868</v>
      </c>
      <c r="S19" s="1">
        <v>56139</v>
      </c>
      <c r="T19" s="40">
        <f t="shared" si="1"/>
        <v>1.5755662204260334</v>
      </c>
      <c r="U19" s="1">
        <v>35631</v>
      </c>
    </row>
    <row r="20" spans="1:21">
      <c r="A20" t="s">
        <v>10</v>
      </c>
      <c r="B20" s="1">
        <v>49600</v>
      </c>
      <c r="C20" s="1">
        <v>0</v>
      </c>
      <c r="D20" s="1">
        <v>384</v>
      </c>
      <c r="E20" s="1">
        <v>1377</v>
      </c>
      <c r="F20" s="1">
        <v>4</v>
      </c>
      <c r="G20" s="1">
        <v>53</v>
      </c>
      <c r="H20" s="1">
        <v>0</v>
      </c>
      <c r="I20" s="1">
        <v>57</v>
      </c>
      <c r="J20" s="1">
        <v>70</v>
      </c>
      <c r="K20" s="1">
        <v>0</v>
      </c>
      <c r="L20" s="1">
        <v>70</v>
      </c>
      <c r="M20" s="1">
        <v>0</v>
      </c>
      <c r="N20" s="1">
        <v>51488</v>
      </c>
      <c r="O20" s="40">
        <f t="shared" si="0"/>
        <v>2.2390954555338118</v>
      </c>
      <c r="P20" s="1">
        <v>1845</v>
      </c>
      <c r="Q20" s="1">
        <v>2457</v>
      </c>
      <c r="R20" s="1">
        <v>7095</v>
      </c>
      <c r="S20" s="1">
        <v>50744</v>
      </c>
      <c r="T20" s="40">
        <f t="shared" si="1"/>
        <v>2.2067405957816915</v>
      </c>
      <c r="U20" s="1">
        <v>22995</v>
      </c>
    </row>
    <row r="21" spans="1:21">
      <c r="A21" t="s">
        <v>12</v>
      </c>
      <c r="B21" s="1">
        <v>91927</v>
      </c>
      <c r="C21" s="1">
        <v>0</v>
      </c>
      <c r="D21" s="1">
        <v>602</v>
      </c>
      <c r="E21" s="1">
        <v>0</v>
      </c>
      <c r="F21" s="1">
        <v>0</v>
      </c>
      <c r="G21" s="1">
        <v>53</v>
      </c>
      <c r="H21" s="1">
        <v>0</v>
      </c>
      <c r="I21" s="1">
        <v>53</v>
      </c>
      <c r="J21" s="1">
        <v>100</v>
      </c>
      <c r="K21" s="1">
        <v>0</v>
      </c>
      <c r="L21" s="1">
        <v>100</v>
      </c>
      <c r="M21" s="1">
        <v>853</v>
      </c>
      <c r="N21" s="1">
        <v>93535</v>
      </c>
      <c r="O21" s="40">
        <f t="shared" si="0"/>
        <v>2.6583771493534178</v>
      </c>
      <c r="P21" s="1">
        <v>3268</v>
      </c>
      <c r="Q21" s="1">
        <v>1309</v>
      </c>
      <c r="R21" s="1">
        <v>9964</v>
      </c>
      <c r="S21" s="1">
        <v>59138</v>
      </c>
      <c r="T21" s="40">
        <f t="shared" si="1"/>
        <v>1.6807730567002985</v>
      </c>
      <c r="U21" s="1">
        <v>35185</v>
      </c>
    </row>
    <row r="22" spans="1:21">
      <c r="A22" t="s">
        <v>19</v>
      </c>
      <c r="B22" s="1">
        <v>44099</v>
      </c>
      <c r="C22" s="1">
        <v>0</v>
      </c>
      <c r="D22" s="1">
        <v>696</v>
      </c>
      <c r="E22" s="1">
        <v>1464</v>
      </c>
      <c r="F22" s="1">
        <v>0</v>
      </c>
      <c r="G22" s="1">
        <v>53</v>
      </c>
      <c r="H22" s="1">
        <v>0</v>
      </c>
      <c r="I22" s="1">
        <v>53</v>
      </c>
      <c r="J22" s="1">
        <v>51</v>
      </c>
      <c r="K22" s="1">
        <v>3</v>
      </c>
      <c r="L22" s="1">
        <v>54</v>
      </c>
      <c r="M22" s="1">
        <v>858</v>
      </c>
      <c r="N22" s="1">
        <v>47224</v>
      </c>
      <c r="O22" s="40">
        <f t="shared" si="0"/>
        <v>1.4610482024627189</v>
      </c>
      <c r="P22" s="1">
        <v>2700</v>
      </c>
      <c r="Q22" s="1">
        <v>4860</v>
      </c>
      <c r="R22" s="1">
        <v>8861</v>
      </c>
      <c r="S22" s="1">
        <v>34646</v>
      </c>
      <c r="T22" s="40">
        <f t="shared" si="1"/>
        <v>1.0719014912443536</v>
      </c>
      <c r="U22" s="1">
        <v>32322</v>
      </c>
    </row>
    <row r="23" spans="1:21">
      <c r="A23" t="s">
        <v>26</v>
      </c>
      <c r="B23" s="1">
        <v>37932</v>
      </c>
      <c r="C23" s="1">
        <v>0</v>
      </c>
      <c r="D23" s="1">
        <v>708</v>
      </c>
      <c r="E23" s="1">
        <v>111</v>
      </c>
      <c r="F23" s="1">
        <v>0</v>
      </c>
      <c r="G23" s="1">
        <v>53</v>
      </c>
      <c r="H23" s="1">
        <v>0</v>
      </c>
      <c r="I23" s="1">
        <v>53</v>
      </c>
      <c r="J23" s="1">
        <v>83</v>
      </c>
      <c r="K23" s="1">
        <v>0</v>
      </c>
      <c r="L23" s="1">
        <v>83</v>
      </c>
      <c r="M23" s="1">
        <v>0</v>
      </c>
      <c r="N23" s="1">
        <v>38887</v>
      </c>
      <c r="O23" s="40">
        <f t="shared" si="0"/>
        <v>1.0481106139830736</v>
      </c>
      <c r="P23" s="1">
        <v>1927</v>
      </c>
      <c r="Q23" s="1">
        <v>409</v>
      </c>
      <c r="R23" s="1">
        <v>3384</v>
      </c>
      <c r="S23" s="1">
        <v>16161</v>
      </c>
      <c r="T23" s="40">
        <f t="shared" si="1"/>
        <v>0.43558298744003021</v>
      </c>
      <c r="U23" s="1">
        <v>37102</v>
      </c>
    </row>
    <row r="24" spans="1:21">
      <c r="A24" t="s">
        <v>30</v>
      </c>
      <c r="B24" s="1">
        <v>32879</v>
      </c>
      <c r="C24" s="1">
        <v>0</v>
      </c>
      <c r="D24" s="1">
        <v>662</v>
      </c>
      <c r="E24" s="1">
        <v>259</v>
      </c>
      <c r="F24" s="1">
        <v>1</v>
      </c>
      <c r="G24" s="1">
        <v>53</v>
      </c>
      <c r="H24" s="1">
        <v>0</v>
      </c>
      <c r="I24" s="1">
        <v>54</v>
      </c>
      <c r="J24" s="1">
        <v>26</v>
      </c>
      <c r="K24" s="1">
        <v>0</v>
      </c>
      <c r="L24" s="1">
        <v>26</v>
      </c>
      <c r="M24" s="1">
        <v>0</v>
      </c>
      <c r="N24" s="1">
        <v>33880</v>
      </c>
      <c r="O24" s="40">
        <f t="shared" si="0"/>
        <v>1.1097281362594169</v>
      </c>
      <c r="P24" s="1">
        <v>853</v>
      </c>
      <c r="Q24" s="1">
        <v>1318</v>
      </c>
      <c r="R24" s="1">
        <v>3084</v>
      </c>
      <c r="S24" s="1">
        <v>27595</v>
      </c>
      <c r="T24" s="40">
        <f t="shared" si="1"/>
        <v>0.90386505076973467</v>
      </c>
      <c r="U24" s="1">
        <v>30530</v>
      </c>
    </row>
    <row r="25" spans="1:21">
      <c r="A25" t="s">
        <v>37</v>
      </c>
      <c r="B25" s="1">
        <v>55880</v>
      </c>
      <c r="C25" s="1">
        <v>0</v>
      </c>
      <c r="D25" s="1">
        <v>751</v>
      </c>
      <c r="E25" s="1">
        <v>1471</v>
      </c>
      <c r="F25" s="1">
        <v>0</v>
      </c>
      <c r="G25" s="1">
        <v>53</v>
      </c>
      <c r="H25" s="1">
        <v>1</v>
      </c>
      <c r="I25" s="1">
        <v>54</v>
      </c>
      <c r="J25" s="1">
        <v>147</v>
      </c>
      <c r="K25" s="1">
        <v>4</v>
      </c>
      <c r="L25" s="1">
        <v>151</v>
      </c>
      <c r="M25" s="1">
        <v>6</v>
      </c>
      <c r="N25" s="1">
        <v>58313</v>
      </c>
      <c r="O25" s="40">
        <f t="shared" si="0"/>
        <v>1.5152924668035237</v>
      </c>
      <c r="P25" s="1">
        <v>4279</v>
      </c>
      <c r="Q25" s="1">
        <v>1376</v>
      </c>
      <c r="R25" s="1">
        <v>21376</v>
      </c>
      <c r="S25" s="1">
        <v>98129</v>
      </c>
      <c r="T25" s="40">
        <f t="shared" si="1"/>
        <v>2.5499311384247592</v>
      </c>
      <c r="U25" s="1">
        <v>38483</v>
      </c>
    </row>
    <row r="26" spans="1:21">
      <c r="A26" t="s">
        <v>39</v>
      </c>
      <c r="B26" s="1">
        <v>56604</v>
      </c>
      <c r="C26" s="1">
        <v>0</v>
      </c>
      <c r="D26" s="1">
        <v>756</v>
      </c>
      <c r="E26" s="1">
        <v>1448</v>
      </c>
      <c r="F26" s="1">
        <v>3</v>
      </c>
      <c r="G26" s="1">
        <v>53</v>
      </c>
      <c r="H26" s="1">
        <v>0</v>
      </c>
      <c r="I26" s="1">
        <v>56</v>
      </c>
      <c r="J26" s="1">
        <v>71</v>
      </c>
      <c r="K26" s="1">
        <v>0</v>
      </c>
      <c r="L26" s="1">
        <v>71</v>
      </c>
      <c r="M26" s="1">
        <v>0</v>
      </c>
      <c r="N26" s="1">
        <v>58935</v>
      </c>
      <c r="O26" s="40">
        <f t="shared" si="0"/>
        <v>1.9198944522266019</v>
      </c>
      <c r="P26" s="1">
        <v>4808</v>
      </c>
      <c r="Q26" s="1">
        <v>734</v>
      </c>
      <c r="R26" s="1">
        <v>15734</v>
      </c>
      <c r="S26" s="1">
        <v>74702</v>
      </c>
      <c r="T26" s="40">
        <f t="shared" si="1"/>
        <v>2.433527706290517</v>
      </c>
      <c r="U26" s="1">
        <v>30697</v>
      </c>
    </row>
    <row r="27" spans="1:21">
      <c r="A27" t="s">
        <v>43</v>
      </c>
      <c r="B27" s="1">
        <v>69085</v>
      </c>
      <c r="C27" s="1">
        <v>0</v>
      </c>
      <c r="D27" s="1">
        <v>1642</v>
      </c>
      <c r="E27" s="1">
        <v>2544</v>
      </c>
      <c r="F27" s="1">
        <v>2</v>
      </c>
      <c r="G27" s="1">
        <v>53</v>
      </c>
      <c r="H27" s="1">
        <v>0</v>
      </c>
      <c r="I27" s="1">
        <v>55</v>
      </c>
      <c r="J27" s="1">
        <v>65</v>
      </c>
      <c r="K27" s="1">
        <v>0</v>
      </c>
      <c r="L27" s="1">
        <v>65</v>
      </c>
      <c r="M27" s="1">
        <v>0</v>
      </c>
      <c r="N27" s="1">
        <v>73391</v>
      </c>
      <c r="O27" s="40">
        <f t="shared" si="0"/>
        <v>2.6970086726444218</v>
      </c>
      <c r="P27" s="1">
        <v>1273</v>
      </c>
      <c r="Q27" s="1">
        <v>6244</v>
      </c>
      <c r="R27" s="1">
        <v>34216</v>
      </c>
      <c r="S27" s="1">
        <v>97941</v>
      </c>
      <c r="T27" s="40">
        <f t="shared" si="1"/>
        <v>3.5991841834484788</v>
      </c>
      <c r="U27" s="1">
        <v>27212</v>
      </c>
    </row>
    <row r="28" spans="1:21">
      <c r="A28" t="s">
        <v>46</v>
      </c>
      <c r="B28" s="1">
        <v>39378</v>
      </c>
      <c r="C28" s="1">
        <v>5</v>
      </c>
      <c r="D28" s="1">
        <v>1390</v>
      </c>
      <c r="E28" s="1">
        <v>3859</v>
      </c>
      <c r="F28" s="1">
        <v>10</v>
      </c>
      <c r="G28" s="1">
        <v>53</v>
      </c>
      <c r="H28" s="1">
        <v>3</v>
      </c>
      <c r="I28" s="1">
        <v>66</v>
      </c>
      <c r="J28" s="1">
        <v>127</v>
      </c>
      <c r="K28" s="1">
        <v>1</v>
      </c>
      <c r="L28" s="1">
        <v>128</v>
      </c>
      <c r="M28" s="1">
        <v>115</v>
      </c>
      <c r="N28" s="1">
        <v>44941</v>
      </c>
      <c r="O28" s="40">
        <f t="shared" si="0"/>
        <v>2.1653095639604913</v>
      </c>
      <c r="P28" s="1">
        <v>4407</v>
      </c>
      <c r="Q28" s="1">
        <v>636</v>
      </c>
      <c r="R28" s="1">
        <v>10490</v>
      </c>
      <c r="S28" s="1">
        <v>67492</v>
      </c>
      <c r="T28" s="40">
        <f t="shared" si="1"/>
        <v>3.251842929414599</v>
      </c>
      <c r="U28" s="1">
        <v>20755</v>
      </c>
    </row>
    <row r="29" spans="1:21">
      <c r="A29" t="s">
        <v>48</v>
      </c>
      <c r="B29" s="1">
        <v>43499</v>
      </c>
      <c r="C29" s="1">
        <v>0</v>
      </c>
      <c r="D29" s="1">
        <v>936</v>
      </c>
      <c r="E29" s="1">
        <v>1995</v>
      </c>
      <c r="F29" s="1">
        <v>0</v>
      </c>
      <c r="G29" s="1">
        <v>53</v>
      </c>
      <c r="H29" s="1">
        <v>0</v>
      </c>
      <c r="I29" s="1">
        <v>53</v>
      </c>
      <c r="J29" s="1">
        <v>69</v>
      </c>
      <c r="K29" s="1">
        <v>0</v>
      </c>
      <c r="L29" s="1">
        <v>69</v>
      </c>
      <c r="M29" s="1">
        <v>306</v>
      </c>
      <c r="N29" s="1">
        <v>46858</v>
      </c>
      <c r="O29" s="40">
        <f t="shared" si="0"/>
        <v>1.6462197863968522</v>
      </c>
      <c r="P29" s="1">
        <v>3552</v>
      </c>
      <c r="Q29" s="1">
        <v>4826</v>
      </c>
      <c r="R29" s="1">
        <v>5181</v>
      </c>
      <c r="S29" s="1">
        <v>26764</v>
      </c>
      <c r="T29" s="40">
        <f t="shared" si="1"/>
        <v>0.94027543563799887</v>
      </c>
      <c r="U29" s="1">
        <v>28464</v>
      </c>
    </row>
    <row r="30" spans="1:21" s="102" customFormat="1"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  <c r="P30" s="107"/>
      <c r="Q30" s="107"/>
      <c r="R30" s="107"/>
      <c r="S30" s="107"/>
      <c r="T30" s="108"/>
      <c r="U30" s="107"/>
    </row>
    <row r="31" spans="1:21">
      <c r="A31" s="2" t="s">
        <v>63</v>
      </c>
      <c r="U31" s="1"/>
    </row>
    <row r="32" spans="1:21">
      <c r="A32" t="s">
        <v>6</v>
      </c>
      <c r="B32" s="1">
        <v>104428</v>
      </c>
      <c r="C32" s="1">
        <v>0</v>
      </c>
      <c r="D32" s="1">
        <v>2157</v>
      </c>
      <c r="E32" s="1">
        <v>1453</v>
      </c>
      <c r="F32" s="1">
        <v>87</v>
      </c>
      <c r="G32" s="1">
        <v>53</v>
      </c>
      <c r="H32" s="1">
        <v>0</v>
      </c>
      <c r="I32" s="1">
        <v>140</v>
      </c>
      <c r="J32" s="1">
        <v>117</v>
      </c>
      <c r="K32" s="1">
        <v>0</v>
      </c>
      <c r="L32" s="1">
        <v>117</v>
      </c>
      <c r="M32" s="1">
        <v>1376</v>
      </c>
      <c r="N32" s="1">
        <v>109671</v>
      </c>
      <c r="O32" s="40">
        <f t="shared" si="0"/>
        <v>1.8499257809864382</v>
      </c>
      <c r="P32" s="1">
        <v>3797</v>
      </c>
      <c r="Q32" s="1">
        <v>3556</v>
      </c>
      <c r="R32" s="1">
        <v>24733</v>
      </c>
      <c r="S32" s="1">
        <v>101624</v>
      </c>
      <c r="T32" s="40">
        <f t="shared" si="1"/>
        <v>1.7141893259564132</v>
      </c>
      <c r="U32" s="1">
        <v>59284</v>
      </c>
    </row>
    <row r="33" spans="1:21">
      <c r="A33" t="s">
        <v>13</v>
      </c>
      <c r="B33" s="1">
        <v>118678</v>
      </c>
      <c r="C33" s="1">
        <v>0</v>
      </c>
      <c r="D33" s="1">
        <v>6342</v>
      </c>
      <c r="E33" s="1">
        <v>12803</v>
      </c>
      <c r="F33" s="1">
        <v>2</v>
      </c>
      <c r="G33" s="1">
        <v>53</v>
      </c>
      <c r="H33" s="1">
        <v>0</v>
      </c>
      <c r="I33" s="1">
        <v>55</v>
      </c>
      <c r="J33" s="1">
        <v>252</v>
      </c>
      <c r="K33" s="1">
        <v>4</v>
      </c>
      <c r="L33" s="1">
        <v>256</v>
      </c>
      <c r="M33" s="1">
        <v>161</v>
      </c>
      <c r="N33" s="1">
        <v>138295</v>
      </c>
      <c r="O33" s="40">
        <f t="shared" si="0"/>
        <v>3.4453163926258097</v>
      </c>
      <c r="P33" s="1">
        <v>8388</v>
      </c>
      <c r="Q33" s="1">
        <v>10942</v>
      </c>
      <c r="R33" s="1">
        <v>31267</v>
      </c>
      <c r="S33" s="1">
        <v>235053</v>
      </c>
      <c r="T33" s="40">
        <f t="shared" si="1"/>
        <v>5.8558295964125557</v>
      </c>
      <c r="U33" s="1">
        <v>40140</v>
      </c>
    </row>
    <row r="34" spans="1:21">
      <c r="A34" t="s">
        <v>20</v>
      </c>
      <c r="B34" s="1">
        <v>53529</v>
      </c>
      <c r="C34" s="1">
        <v>0</v>
      </c>
      <c r="D34" s="1">
        <v>1928</v>
      </c>
      <c r="E34" s="1">
        <v>3595</v>
      </c>
      <c r="F34" s="1">
        <v>3</v>
      </c>
      <c r="G34" s="1">
        <v>53</v>
      </c>
      <c r="H34" s="1">
        <v>0</v>
      </c>
      <c r="I34" s="1">
        <v>56</v>
      </c>
      <c r="J34" s="1">
        <v>206</v>
      </c>
      <c r="K34" s="1">
        <v>0</v>
      </c>
      <c r="L34" s="1">
        <v>206</v>
      </c>
      <c r="M34" s="1">
        <v>313</v>
      </c>
      <c r="N34" s="1">
        <v>59627</v>
      </c>
      <c r="O34" s="40">
        <f t="shared" si="0"/>
        <v>1.2138800105861036</v>
      </c>
      <c r="P34" s="1">
        <v>9678</v>
      </c>
      <c r="Q34" s="1">
        <v>11334</v>
      </c>
      <c r="R34" s="1">
        <v>48552</v>
      </c>
      <c r="S34" s="1">
        <v>137789</v>
      </c>
      <c r="T34" s="40">
        <f t="shared" si="1"/>
        <v>2.8050935445125305</v>
      </c>
      <c r="U34" s="1">
        <v>49121</v>
      </c>
    </row>
    <row r="35" spans="1:21">
      <c r="A35" t="s">
        <v>23</v>
      </c>
      <c r="B35" s="1">
        <v>91273</v>
      </c>
      <c r="C35" s="1">
        <v>0</v>
      </c>
      <c r="D35" s="1">
        <v>3565</v>
      </c>
      <c r="E35" s="1">
        <v>4406</v>
      </c>
      <c r="F35" s="1">
        <v>3</v>
      </c>
      <c r="G35" s="1">
        <v>53</v>
      </c>
      <c r="H35" s="1">
        <v>10</v>
      </c>
      <c r="I35" s="1">
        <v>66</v>
      </c>
      <c r="J35" s="1">
        <v>405</v>
      </c>
      <c r="K35" s="1">
        <v>0</v>
      </c>
      <c r="L35" s="1">
        <v>405</v>
      </c>
      <c r="M35" s="1">
        <v>1149</v>
      </c>
      <c r="N35" s="1">
        <v>100864</v>
      </c>
      <c r="O35" s="40">
        <f t="shared" si="0"/>
        <v>1.781514386138439</v>
      </c>
      <c r="P35" s="1">
        <v>10586</v>
      </c>
      <c r="Q35" s="1">
        <v>5207</v>
      </c>
      <c r="R35" s="1">
        <v>40011</v>
      </c>
      <c r="S35" s="1">
        <v>160439</v>
      </c>
      <c r="T35" s="40">
        <f t="shared" si="1"/>
        <v>2.8337601780383985</v>
      </c>
      <c r="U35" s="1">
        <v>56617</v>
      </c>
    </row>
    <row r="36" spans="1:21">
      <c r="A36" t="s">
        <v>29</v>
      </c>
      <c r="B36" s="1">
        <v>89280</v>
      </c>
      <c r="C36" s="1">
        <v>0</v>
      </c>
      <c r="D36" s="1">
        <v>1126</v>
      </c>
      <c r="E36" s="1">
        <v>1831</v>
      </c>
      <c r="F36" s="1">
        <v>4</v>
      </c>
      <c r="G36" s="1">
        <v>53</v>
      </c>
      <c r="H36" s="1">
        <v>0</v>
      </c>
      <c r="I36" s="1">
        <v>57</v>
      </c>
      <c r="J36" s="1">
        <v>120</v>
      </c>
      <c r="K36" s="1">
        <v>0</v>
      </c>
      <c r="L36" s="1">
        <v>120</v>
      </c>
      <c r="M36" s="1">
        <v>510</v>
      </c>
      <c r="N36" s="1">
        <v>92924</v>
      </c>
      <c r="O36" s="40">
        <f t="shared" si="0"/>
        <v>2.234287088242366</v>
      </c>
      <c r="P36" s="1">
        <v>4832</v>
      </c>
      <c r="Q36" s="1">
        <v>4442</v>
      </c>
      <c r="R36" s="1">
        <v>17889</v>
      </c>
      <c r="S36" s="1">
        <v>70584</v>
      </c>
      <c r="T36" s="40">
        <f t="shared" si="1"/>
        <v>1.6971387352729022</v>
      </c>
      <c r="U36" s="1">
        <v>41590</v>
      </c>
    </row>
    <row r="37" spans="1:21">
      <c r="A37" t="s">
        <v>33</v>
      </c>
      <c r="B37" s="1">
        <v>105963</v>
      </c>
      <c r="C37" s="1">
        <v>0</v>
      </c>
      <c r="D37" s="1">
        <v>1818</v>
      </c>
      <c r="E37" s="1">
        <v>1495</v>
      </c>
      <c r="F37" s="1">
        <v>2</v>
      </c>
      <c r="G37" s="1">
        <v>53</v>
      </c>
      <c r="H37" s="1">
        <v>0</v>
      </c>
      <c r="I37" s="1">
        <v>55</v>
      </c>
      <c r="J37" s="1">
        <v>92</v>
      </c>
      <c r="K37" s="1">
        <v>0</v>
      </c>
      <c r="L37" s="1">
        <v>92</v>
      </c>
      <c r="M37" s="1">
        <v>876</v>
      </c>
      <c r="N37" s="1">
        <v>110299</v>
      </c>
      <c r="O37" s="40">
        <f t="shared" si="0"/>
        <v>1.9193784150628197</v>
      </c>
      <c r="P37" s="1">
        <v>6758</v>
      </c>
      <c r="Q37" s="1">
        <v>4852</v>
      </c>
      <c r="R37" s="1">
        <v>41116</v>
      </c>
      <c r="S37" s="1">
        <v>253760</v>
      </c>
      <c r="T37" s="40">
        <f t="shared" si="1"/>
        <v>4.415828489889674</v>
      </c>
      <c r="U37" s="1">
        <v>57466</v>
      </c>
    </row>
    <row r="38" spans="1:21">
      <c r="A38" t="s">
        <v>38</v>
      </c>
      <c r="B38" s="1">
        <v>73737</v>
      </c>
      <c r="C38" s="1">
        <v>652</v>
      </c>
      <c r="D38" s="1">
        <v>4524</v>
      </c>
      <c r="E38" s="1">
        <v>1672</v>
      </c>
      <c r="F38" s="1">
        <v>47</v>
      </c>
      <c r="G38" s="1">
        <v>53</v>
      </c>
      <c r="H38" s="1">
        <v>0</v>
      </c>
      <c r="I38" s="1">
        <v>100</v>
      </c>
      <c r="J38" s="1">
        <v>140</v>
      </c>
      <c r="K38" s="1">
        <v>0</v>
      </c>
      <c r="L38" s="1">
        <v>140</v>
      </c>
      <c r="M38" s="1">
        <v>0</v>
      </c>
      <c r="N38" s="1">
        <v>80824</v>
      </c>
      <c r="O38" s="40">
        <f t="shared" si="0"/>
        <v>1.8392499544875296</v>
      </c>
      <c r="P38" s="1">
        <v>3510</v>
      </c>
      <c r="Q38" s="1">
        <v>3911</v>
      </c>
      <c r="R38" s="1">
        <v>44848</v>
      </c>
      <c r="S38" s="1">
        <v>119611</v>
      </c>
      <c r="T38" s="40">
        <f t="shared" si="1"/>
        <v>2.7218960495175679</v>
      </c>
      <c r="U38" s="1">
        <v>43944</v>
      </c>
    </row>
    <row r="39" spans="1:21">
      <c r="A39" t="s">
        <v>44</v>
      </c>
      <c r="B39" s="1">
        <v>129869</v>
      </c>
      <c r="C39" s="1">
        <v>0</v>
      </c>
      <c r="D39" s="1">
        <v>8451</v>
      </c>
      <c r="E39" s="1">
        <v>13007</v>
      </c>
      <c r="F39" s="1">
        <v>2</v>
      </c>
      <c r="G39" s="1">
        <v>53</v>
      </c>
      <c r="H39" s="1">
        <v>0</v>
      </c>
      <c r="I39" s="1">
        <v>55</v>
      </c>
      <c r="J39" s="1">
        <v>169</v>
      </c>
      <c r="K39" s="1">
        <v>0</v>
      </c>
      <c r="L39" s="1">
        <v>169</v>
      </c>
      <c r="M39" s="1">
        <v>0</v>
      </c>
      <c r="N39" s="1">
        <v>151551</v>
      </c>
      <c r="O39" s="40">
        <f t="shared" si="0"/>
        <v>3.1516002245929253</v>
      </c>
      <c r="P39" s="1">
        <v>7491</v>
      </c>
      <c r="Q39" s="1">
        <v>4610</v>
      </c>
      <c r="R39" s="1">
        <v>33975</v>
      </c>
      <c r="S39" s="1">
        <v>263441</v>
      </c>
      <c r="T39" s="40">
        <f t="shared" si="1"/>
        <v>5.4784245222201431</v>
      </c>
      <c r="U39" s="1">
        <v>48087</v>
      </c>
    </row>
    <row r="40" spans="1:21">
      <c r="A40" t="s">
        <v>45</v>
      </c>
      <c r="B40" s="1">
        <v>132075</v>
      </c>
      <c r="C40" s="1">
        <v>0</v>
      </c>
      <c r="D40" s="1">
        <v>5193</v>
      </c>
      <c r="E40" s="1">
        <v>2052</v>
      </c>
      <c r="F40" s="1">
        <v>2</v>
      </c>
      <c r="G40" s="1">
        <v>53</v>
      </c>
      <c r="H40" s="1">
        <v>0</v>
      </c>
      <c r="I40" s="1">
        <v>55</v>
      </c>
      <c r="J40" s="1">
        <v>379</v>
      </c>
      <c r="K40" s="1">
        <v>0</v>
      </c>
      <c r="L40" s="1">
        <v>379</v>
      </c>
      <c r="M40" s="1">
        <v>9224</v>
      </c>
      <c r="N40" s="1">
        <v>148978</v>
      </c>
      <c r="O40" s="40">
        <f t="shared" si="0"/>
        <v>2.704805824361372</v>
      </c>
      <c r="P40" s="1">
        <v>4901</v>
      </c>
      <c r="Q40" s="1">
        <v>6695</v>
      </c>
      <c r="R40" s="1">
        <v>25036</v>
      </c>
      <c r="S40" s="1">
        <v>92779</v>
      </c>
      <c r="T40" s="40">
        <f t="shared" si="1"/>
        <v>1.684471395631729</v>
      </c>
      <c r="U40" s="1">
        <v>55079</v>
      </c>
    </row>
    <row r="41" spans="1:21" s="102" customFormat="1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8"/>
      <c r="P41" s="107"/>
      <c r="Q41" s="107"/>
      <c r="R41" s="107"/>
      <c r="S41" s="107"/>
      <c r="T41" s="108"/>
      <c r="U41" s="107"/>
    </row>
    <row r="42" spans="1:21">
      <c r="A42" s="2" t="s">
        <v>64</v>
      </c>
      <c r="U42" s="1"/>
    </row>
    <row r="43" spans="1:21">
      <c r="A43" t="s">
        <v>8</v>
      </c>
      <c r="B43" s="1">
        <v>134762</v>
      </c>
      <c r="C43" s="1">
        <v>0</v>
      </c>
      <c r="D43" s="1">
        <v>3613</v>
      </c>
      <c r="E43" s="1">
        <v>6822</v>
      </c>
      <c r="F43" s="1">
        <v>2</v>
      </c>
      <c r="G43" s="1">
        <v>53</v>
      </c>
      <c r="H43" s="1">
        <v>0</v>
      </c>
      <c r="I43" s="1">
        <v>55</v>
      </c>
      <c r="J43" s="1">
        <v>161</v>
      </c>
      <c r="K43" s="1">
        <v>0</v>
      </c>
      <c r="L43" s="1">
        <v>161</v>
      </c>
      <c r="M43" s="1">
        <v>133</v>
      </c>
      <c r="N43" s="1">
        <v>145546</v>
      </c>
      <c r="O43" s="40">
        <f t="shared" si="0"/>
        <v>2.3347877698995796</v>
      </c>
      <c r="P43" s="1">
        <v>7181</v>
      </c>
      <c r="Q43" s="1">
        <v>4041</v>
      </c>
      <c r="R43" s="1">
        <v>31427</v>
      </c>
      <c r="S43" s="1">
        <v>129791</v>
      </c>
      <c r="T43" s="40">
        <f t="shared" si="1"/>
        <v>2.0820526805479802</v>
      </c>
      <c r="U43" s="1">
        <v>62338</v>
      </c>
    </row>
    <row r="44" spans="1:21">
      <c r="A44" t="s">
        <v>21</v>
      </c>
      <c r="B44" s="1">
        <v>66265</v>
      </c>
      <c r="C44" s="1">
        <v>0</v>
      </c>
      <c r="D44" s="1">
        <v>2525</v>
      </c>
      <c r="E44" s="1">
        <v>3265</v>
      </c>
      <c r="F44" s="1">
        <v>34</v>
      </c>
      <c r="G44" s="1">
        <v>53</v>
      </c>
      <c r="H44" s="1">
        <v>0</v>
      </c>
      <c r="I44" s="1">
        <v>87</v>
      </c>
      <c r="J44" s="1">
        <v>85</v>
      </c>
      <c r="K44" s="1">
        <v>0</v>
      </c>
      <c r="L44" s="1">
        <v>85</v>
      </c>
      <c r="M44" s="1">
        <v>0</v>
      </c>
      <c r="N44" s="1">
        <v>72227</v>
      </c>
      <c r="O44" s="40">
        <f t="shared" si="0"/>
        <v>1.0748385368612161</v>
      </c>
      <c r="P44" s="1">
        <v>6581</v>
      </c>
      <c r="Q44" s="1">
        <v>10877</v>
      </c>
      <c r="R44" s="1">
        <v>29869</v>
      </c>
      <c r="S44" s="1">
        <v>161499</v>
      </c>
      <c r="T44" s="40">
        <f t="shared" si="1"/>
        <v>2.4033304562635793</v>
      </c>
      <c r="U44" s="1">
        <v>67198</v>
      </c>
    </row>
    <row r="45" spans="1:21">
      <c r="A45" t="s">
        <v>27</v>
      </c>
      <c r="B45" s="1">
        <v>150948</v>
      </c>
      <c r="C45" s="1">
        <v>0</v>
      </c>
      <c r="D45" s="1">
        <v>5940</v>
      </c>
      <c r="E45" s="1">
        <v>4642</v>
      </c>
      <c r="F45" s="1">
        <v>0</v>
      </c>
      <c r="G45" s="1">
        <v>53</v>
      </c>
      <c r="H45" s="1">
        <v>0</v>
      </c>
      <c r="I45" s="1">
        <v>53</v>
      </c>
      <c r="J45" s="1">
        <v>216</v>
      </c>
      <c r="K45" s="1">
        <v>0</v>
      </c>
      <c r="L45" s="1">
        <v>216</v>
      </c>
      <c r="M45" s="1">
        <v>26627</v>
      </c>
      <c r="N45" s="1">
        <v>188426</v>
      </c>
      <c r="O45" s="40">
        <f>(N45/U45)</f>
        <v>2.4101560501407011</v>
      </c>
      <c r="P45" s="1">
        <v>2982</v>
      </c>
      <c r="Q45" s="1">
        <v>663</v>
      </c>
      <c r="R45" s="1">
        <v>45377</v>
      </c>
      <c r="S45" s="1">
        <v>141765</v>
      </c>
      <c r="T45" s="40">
        <f>(S45/U45)</f>
        <v>1.8133154259401381</v>
      </c>
      <c r="U45" s="1">
        <v>78180</v>
      </c>
    </row>
    <row r="46" spans="1:21">
      <c r="A46" t="s">
        <v>34</v>
      </c>
      <c r="B46" s="1">
        <v>146496</v>
      </c>
      <c r="C46" s="1">
        <v>0</v>
      </c>
      <c r="D46" s="1">
        <v>2480</v>
      </c>
      <c r="E46" s="1">
        <v>8383</v>
      </c>
      <c r="F46" s="1">
        <v>0</v>
      </c>
      <c r="G46" s="1">
        <v>53</v>
      </c>
      <c r="H46" s="1">
        <v>2</v>
      </c>
      <c r="I46" s="1">
        <v>55</v>
      </c>
      <c r="J46" s="1">
        <v>275</v>
      </c>
      <c r="K46" s="1">
        <v>0</v>
      </c>
      <c r="L46" s="1">
        <v>275</v>
      </c>
      <c r="M46" s="1">
        <v>1942</v>
      </c>
      <c r="N46" s="1">
        <v>159631</v>
      </c>
      <c r="O46" s="40">
        <f t="shared" si="0"/>
        <v>2.3261347905282332</v>
      </c>
      <c r="P46" s="1">
        <v>5594</v>
      </c>
      <c r="Q46" s="1">
        <v>295</v>
      </c>
      <c r="R46" s="1">
        <v>27675</v>
      </c>
      <c r="S46" s="1">
        <v>146936</v>
      </c>
      <c r="T46" s="40">
        <f t="shared" si="1"/>
        <v>2.1411438979963568</v>
      </c>
      <c r="U46" s="1">
        <v>68625</v>
      </c>
    </row>
    <row r="47" spans="1:21">
      <c r="A47" t="s">
        <v>35</v>
      </c>
      <c r="B47" s="1">
        <v>103265</v>
      </c>
      <c r="C47" s="1">
        <v>0</v>
      </c>
      <c r="D47" s="1">
        <v>828</v>
      </c>
      <c r="E47" s="1">
        <v>1495</v>
      </c>
      <c r="F47" s="1">
        <v>3</v>
      </c>
      <c r="G47" s="1">
        <v>53</v>
      </c>
      <c r="H47" s="1">
        <v>0</v>
      </c>
      <c r="I47" s="1">
        <v>56</v>
      </c>
      <c r="J47" s="1">
        <v>372</v>
      </c>
      <c r="K47" s="1">
        <v>0</v>
      </c>
      <c r="L47" s="1">
        <v>372</v>
      </c>
      <c r="M47" s="1">
        <v>29</v>
      </c>
      <c r="N47" s="1">
        <v>106045</v>
      </c>
      <c r="O47" s="40">
        <f t="shared" si="0"/>
        <v>1.6939013481566674</v>
      </c>
      <c r="P47" s="1">
        <v>2316</v>
      </c>
      <c r="Q47" s="1">
        <v>1573</v>
      </c>
      <c r="R47" s="1">
        <v>11855</v>
      </c>
      <c r="S47" s="1">
        <v>46818</v>
      </c>
      <c r="T47" s="40">
        <f t="shared" si="1"/>
        <v>0.74784358826912023</v>
      </c>
      <c r="U47" s="1">
        <v>62604</v>
      </c>
    </row>
    <row r="48" spans="1:21">
      <c r="A48" t="s">
        <v>41</v>
      </c>
      <c r="B48" s="1">
        <v>145429</v>
      </c>
      <c r="C48" s="1">
        <v>0</v>
      </c>
      <c r="D48" s="1">
        <v>4339</v>
      </c>
      <c r="E48" s="1">
        <v>10123</v>
      </c>
      <c r="F48" s="1">
        <v>40</v>
      </c>
      <c r="G48" s="1">
        <v>53</v>
      </c>
      <c r="H48" s="1">
        <v>0</v>
      </c>
      <c r="I48" s="1">
        <v>93</v>
      </c>
      <c r="J48" s="1">
        <v>276</v>
      </c>
      <c r="K48" s="1">
        <v>0</v>
      </c>
      <c r="L48" s="1">
        <v>276</v>
      </c>
      <c r="M48" s="1">
        <v>33</v>
      </c>
      <c r="N48" s="1">
        <v>160293</v>
      </c>
      <c r="O48" s="40">
        <f t="shared" si="0"/>
        <v>2.0181680830972617</v>
      </c>
      <c r="P48" s="1">
        <v>22264</v>
      </c>
      <c r="Q48" s="1">
        <v>26359</v>
      </c>
      <c r="R48" s="1">
        <v>68168</v>
      </c>
      <c r="S48" s="1">
        <v>411385</v>
      </c>
      <c r="T48" s="40">
        <f t="shared" si="1"/>
        <v>5.1795404469625437</v>
      </c>
      <c r="U48" s="1">
        <v>79425</v>
      </c>
    </row>
    <row r="49" spans="1:21">
      <c r="A49" t="s">
        <v>42</v>
      </c>
      <c r="B49" s="1">
        <v>130021</v>
      </c>
      <c r="C49" s="1">
        <v>0</v>
      </c>
      <c r="D49" s="1">
        <v>11419</v>
      </c>
      <c r="E49" s="1">
        <v>0</v>
      </c>
      <c r="F49" s="1">
        <v>2</v>
      </c>
      <c r="G49" s="1">
        <v>53</v>
      </c>
      <c r="H49" s="1">
        <v>0</v>
      </c>
      <c r="I49" s="1">
        <v>55</v>
      </c>
      <c r="J49" s="1">
        <v>262</v>
      </c>
      <c r="K49" s="1">
        <v>0</v>
      </c>
      <c r="L49" s="1">
        <v>262</v>
      </c>
      <c r="M49" s="1">
        <v>0</v>
      </c>
      <c r="N49" s="1">
        <v>141757</v>
      </c>
      <c r="O49" s="40">
        <f t="shared" si="0"/>
        <v>1.8389222566710339</v>
      </c>
      <c r="P49" s="1">
        <v>7531</v>
      </c>
      <c r="Q49" s="1">
        <v>3967</v>
      </c>
      <c r="R49" s="1">
        <v>38023</v>
      </c>
      <c r="S49" s="1">
        <v>126132</v>
      </c>
      <c r="T49" s="40">
        <f t="shared" si="1"/>
        <v>1.6362291955842101</v>
      </c>
      <c r="U49" s="1">
        <v>77087</v>
      </c>
    </row>
    <row r="50" spans="1:21" s="102" customFormat="1"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8"/>
      <c r="P50" s="107"/>
      <c r="Q50" s="107"/>
      <c r="R50" s="107"/>
      <c r="S50" s="107"/>
      <c r="T50" s="108"/>
      <c r="U50" s="107"/>
    </row>
    <row r="51" spans="1:21">
      <c r="A51" s="2" t="s">
        <v>65</v>
      </c>
      <c r="U51" s="1"/>
    </row>
    <row r="52" spans="1:21">
      <c r="A52" t="s">
        <v>22</v>
      </c>
      <c r="B52" s="1">
        <v>146648</v>
      </c>
      <c r="C52" s="1">
        <v>0</v>
      </c>
      <c r="D52" s="1">
        <v>5359</v>
      </c>
      <c r="E52" s="1">
        <v>5464</v>
      </c>
      <c r="F52" s="1">
        <v>6</v>
      </c>
      <c r="G52" s="1">
        <v>53</v>
      </c>
      <c r="H52" s="1">
        <v>0</v>
      </c>
      <c r="I52" s="1">
        <v>59</v>
      </c>
      <c r="J52" s="1">
        <v>217</v>
      </c>
      <c r="K52" s="1">
        <v>4</v>
      </c>
      <c r="L52" s="1">
        <v>221</v>
      </c>
      <c r="M52" s="1">
        <v>517</v>
      </c>
      <c r="N52" s="1">
        <v>158268</v>
      </c>
      <c r="O52" s="40">
        <f t="shared" si="0"/>
        <v>1.5172268343654736</v>
      </c>
      <c r="P52" s="1">
        <v>11106</v>
      </c>
      <c r="Q52" s="1">
        <v>7628</v>
      </c>
      <c r="R52" s="1">
        <v>67227</v>
      </c>
      <c r="S52" s="1">
        <v>222698</v>
      </c>
      <c r="T52" s="40">
        <f t="shared" si="1"/>
        <v>2.1348812239967789</v>
      </c>
      <c r="U52" s="1">
        <v>104314</v>
      </c>
    </row>
    <row r="53" spans="1:21">
      <c r="A53" t="s">
        <v>24</v>
      </c>
      <c r="B53" s="1">
        <v>167787</v>
      </c>
      <c r="C53" s="1">
        <v>371</v>
      </c>
      <c r="D53" s="1">
        <v>6757</v>
      </c>
      <c r="E53" s="1">
        <v>9082</v>
      </c>
      <c r="F53" s="1">
        <v>6</v>
      </c>
      <c r="G53" s="1">
        <v>53</v>
      </c>
      <c r="H53" s="1">
        <v>0</v>
      </c>
      <c r="I53" s="1">
        <v>59</v>
      </c>
      <c r="J53" s="1">
        <v>207</v>
      </c>
      <c r="K53" s="1">
        <v>0</v>
      </c>
      <c r="L53" s="1">
        <v>207</v>
      </c>
      <c r="M53" s="1">
        <v>649</v>
      </c>
      <c r="N53" s="1">
        <v>184912</v>
      </c>
      <c r="O53" s="40">
        <f t="shared" si="0"/>
        <v>2.0237936280357669</v>
      </c>
      <c r="P53" s="1">
        <v>12359</v>
      </c>
      <c r="Q53" s="1">
        <v>16411</v>
      </c>
      <c r="R53" s="1">
        <v>116193</v>
      </c>
      <c r="S53" s="1">
        <v>302615</v>
      </c>
      <c r="T53" s="40">
        <f t="shared" si="1"/>
        <v>3.3120095437183288</v>
      </c>
      <c r="U53" s="1">
        <v>91369</v>
      </c>
    </row>
    <row r="54" spans="1:21">
      <c r="A54" t="s">
        <v>28</v>
      </c>
      <c r="B54" s="1">
        <v>295714</v>
      </c>
      <c r="C54" s="1">
        <v>0</v>
      </c>
      <c r="D54" s="1">
        <v>5773</v>
      </c>
      <c r="E54" s="1">
        <v>7688</v>
      </c>
      <c r="F54" s="1">
        <v>0</v>
      </c>
      <c r="G54" s="1">
        <v>53</v>
      </c>
      <c r="H54" s="1">
        <v>0</v>
      </c>
      <c r="I54" s="1">
        <v>53</v>
      </c>
      <c r="J54" s="1">
        <v>336</v>
      </c>
      <c r="K54" s="1">
        <v>0</v>
      </c>
      <c r="L54" s="1">
        <v>336</v>
      </c>
      <c r="M54" s="1">
        <v>1052</v>
      </c>
      <c r="N54" s="1">
        <v>310616</v>
      </c>
      <c r="O54" s="40">
        <f t="shared" si="0"/>
        <v>3.3061489499845664</v>
      </c>
      <c r="P54" s="1">
        <v>15888</v>
      </c>
      <c r="Q54" s="1">
        <v>13699</v>
      </c>
      <c r="R54" s="1">
        <v>79950</v>
      </c>
      <c r="S54" s="1">
        <v>318834</v>
      </c>
      <c r="T54" s="40">
        <f t="shared" si="1"/>
        <v>3.3936200785515855</v>
      </c>
      <c r="U54" s="1">
        <v>93951</v>
      </c>
    </row>
    <row r="55" spans="1:21">
      <c r="A55" t="s">
        <v>31</v>
      </c>
      <c r="B55" s="1">
        <v>206863</v>
      </c>
      <c r="C55" s="1">
        <v>0</v>
      </c>
      <c r="D55" s="1">
        <v>5483</v>
      </c>
      <c r="E55" s="1">
        <v>15015</v>
      </c>
      <c r="F55" s="1">
        <v>1</v>
      </c>
      <c r="G55" s="1">
        <v>53</v>
      </c>
      <c r="H55" s="1">
        <v>0</v>
      </c>
      <c r="I55" s="1">
        <v>54</v>
      </c>
      <c r="J55" s="1">
        <v>206</v>
      </c>
      <c r="K55" s="1">
        <v>0</v>
      </c>
      <c r="L55" s="1">
        <v>206</v>
      </c>
      <c r="M55" s="1">
        <v>1172</v>
      </c>
      <c r="N55" s="1">
        <v>228793</v>
      </c>
      <c r="O55" s="40">
        <f t="shared" si="0"/>
        <v>2.2532968277573691</v>
      </c>
      <c r="P55" s="1">
        <v>10236</v>
      </c>
      <c r="Q55" s="1">
        <v>1236</v>
      </c>
      <c r="R55" s="1">
        <v>62608</v>
      </c>
      <c r="S55" s="1">
        <v>379971</v>
      </c>
      <c r="T55" s="40">
        <f t="shared" si="1"/>
        <v>3.7421925012556998</v>
      </c>
      <c r="U55" s="1">
        <v>101537</v>
      </c>
    </row>
    <row r="56" spans="1:21" s="102" customFormat="1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8"/>
      <c r="P56" s="107"/>
      <c r="Q56" s="107"/>
      <c r="R56" s="107"/>
      <c r="S56" s="107"/>
      <c r="T56" s="108"/>
      <c r="U56" s="107"/>
    </row>
    <row r="57" spans="1:21">
      <c r="A57" s="2" t="s">
        <v>66</v>
      </c>
      <c r="U57" s="1"/>
    </row>
    <row r="58" spans="1:21">
      <c r="A58" t="s">
        <v>5</v>
      </c>
      <c r="B58" s="1">
        <v>319866</v>
      </c>
      <c r="C58" s="1">
        <v>58</v>
      </c>
      <c r="D58" s="1">
        <v>17285</v>
      </c>
      <c r="E58" s="1">
        <v>24490</v>
      </c>
      <c r="F58" s="1">
        <v>4</v>
      </c>
      <c r="G58" s="1">
        <v>53</v>
      </c>
      <c r="H58" s="1">
        <v>0</v>
      </c>
      <c r="I58" s="1">
        <v>57</v>
      </c>
      <c r="J58" s="1">
        <v>533</v>
      </c>
      <c r="K58" s="1">
        <v>0</v>
      </c>
      <c r="L58" s="1">
        <v>533</v>
      </c>
      <c r="M58" s="1">
        <v>327</v>
      </c>
      <c r="N58" s="1">
        <v>362616</v>
      </c>
      <c r="O58" s="40">
        <f t="shared" si="0"/>
        <v>1.6976881373072277</v>
      </c>
      <c r="P58" s="1">
        <v>31456</v>
      </c>
      <c r="Q58" s="1">
        <v>17752</v>
      </c>
      <c r="R58" s="1">
        <v>221407</v>
      </c>
      <c r="S58" s="1">
        <v>707553</v>
      </c>
      <c r="T58" s="40">
        <f t="shared" si="1"/>
        <v>3.3126070957049354</v>
      </c>
      <c r="U58" s="1">
        <v>213594</v>
      </c>
    </row>
    <row r="59" spans="1:21">
      <c r="A59" t="s">
        <v>11</v>
      </c>
      <c r="B59" s="1">
        <v>524686</v>
      </c>
      <c r="C59" s="1">
        <v>12094</v>
      </c>
      <c r="D59" s="1">
        <v>31224</v>
      </c>
      <c r="E59" s="1">
        <v>30668</v>
      </c>
      <c r="F59" s="1">
        <v>4</v>
      </c>
      <c r="G59" s="1">
        <v>53</v>
      </c>
      <c r="H59" s="1">
        <v>1</v>
      </c>
      <c r="I59" s="1">
        <v>58</v>
      </c>
      <c r="J59" s="1">
        <v>1011</v>
      </c>
      <c r="K59" s="1">
        <v>1</v>
      </c>
      <c r="L59" s="1">
        <v>1012</v>
      </c>
      <c r="M59" s="1">
        <v>3956</v>
      </c>
      <c r="N59" s="1">
        <v>603698</v>
      </c>
      <c r="O59" s="40">
        <f t="shared" si="0"/>
        <v>2.2198533575531156</v>
      </c>
      <c r="P59" s="1">
        <v>41979</v>
      </c>
      <c r="Q59" s="1">
        <v>28303</v>
      </c>
      <c r="R59" s="1">
        <v>329251</v>
      </c>
      <c r="S59" s="1">
        <v>1333569</v>
      </c>
      <c r="T59" s="40">
        <f t="shared" si="1"/>
        <v>4.9036565007317412</v>
      </c>
      <c r="U59" s="1">
        <v>271954</v>
      </c>
    </row>
    <row r="60" spans="1:21">
      <c r="A60" t="s">
        <v>15</v>
      </c>
      <c r="B60" s="1">
        <v>191494</v>
      </c>
      <c r="C60" s="1">
        <v>0</v>
      </c>
      <c r="D60" s="1">
        <v>8598</v>
      </c>
      <c r="E60" s="1">
        <v>9349</v>
      </c>
      <c r="F60" s="1">
        <v>0</v>
      </c>
      <c r="G60" s="1">
        <v>53</v>
      </c>
      <c r="H60" s="1">
        <v>0</v>
      </c>
      <c r="I60" s="1">
        <v>53</v>
      </c>
      <c r="J60" s="1">
        <v>72</v>
      </c>
      <c r="K60" s="1">
        <v>0</v>
      </c>
      <c r="L60" s="1">
        <v>72</v>
      </c>
      <c r="M60" s="1">
        <v>0</v>
      </c>
      <c r="N60" s="1">
        <v>209566</v>
      </c>
      <c r="O60" s="40">
        <f t="shared" si="0"/>
        <v>1.1743023646755575</v>
      </c>
      <c r="P60" s="1">
        <v>30006</v>
      </c>
      <c r="Q60" s="1">
        <v>15817</v>
      </c>
      <c r="R60" s="1">
        <v>93529</v>
      </c>
      <c r="S60" s="1">
        <v>419991</v>
      </c>
      <c r="T60" s="40">
        <f t="shared" si="1"/>
        <v>2.3534181329149391</v>
      </c>
      <c r="U60" s="1">
        <v>178460</v>
      </c>
    </row>
    <row r="61" spans="1:21">
      <c r="A61" t="s">
        <v>17</v>
      </c>
      <c r="B61" s="1">
        <v>567443</v>
      </c>
      <c r="C61" s="1">
        <v>0</v>
      </c>
      <c r="D61" s="1">
        <v>26975</v>
      </c>
      <c r="E61" s="1">
        <v>39623</v>
      </c>
      <c r="F61" s="1">
        <v>8</v>
      </c>
      <c r="G61" s="1">
        <v>53</v>
      </c>
      <c r="H61" s="1">
        <v>25</v>
      </c>
      <c r="I61" s="1">
        <v>86</v>
      </c>
      <c r="J61" s="1">
        <v>911</v>
      </c>
      <c r="K61" s="1">
        <v>24</v>
      </c>
      <c r="L61" s="1">
        <v>935</v>
      </c>
      <c r="M61" s="1">
        <v>384</v>
      </c>
      <c r="N61" s="1">
        <v>635446</v>
      </c>
      <c r="O61" s="40">
        <f t="shared" si="0"/>
        <v>2.5659034928326268</v>
      </c>
      <c r="P61" s="1">
        <v>25319</v>
      </c>
      <c r="Q61" s="1">
        <v>78064</v>
      </c>
      <c r="R61" s="1">
        <v>140570</v>
      </c>
      <c r="S61" s="1">
        <v>460105</v>
      </c>
      <c r="T61" s="40">
        <f t="shared" si="1"/>
        <v>1.8578841106400161</v>
      </c>
      <c r="U61" s="1">
        <v>247650</v>
      </c>
    </row>
    <row r="62" spans="1:21">
      <c r="A62" t="s">
        <v>18</v>
      </c>
      <c r="B62" s="1">
        <v>246163</v>
      </c>
      <c r="C62" s="1">
        <v>0</v>
      </c>
      <c r="D62" s="1">
        <v>18297</v>
      </c>
      <c r="E62" s="1">
        <v>24130</v>
      </c>
      <c r="F62" s="1">
        <v>0</v>
      </c>
      <c r="G62" s="1">
        <v>53</v>
      </c>
      <c r="H62" s="1">
        <v>2</v>
      </c>
      <c r="I62" s="1">
        <v>55</v>
      </c>
      <c r="J62" s="1">
        <v>868</v>
      </c>
      <c r="K62" s="1">
        <v>0</v>
      </c>
      <c r="L62" s="1">
        <v>868</v>
      </c>
      <c r="M62" s="1">
        <v>28938</v>
      </c>
      <c r="N62" s="1">
        <v>318451</v>
      </c>
      <c r="O62" s="40">
        <f t="shared" si="0"/>
        <v>2.0800195950359242</v>
      </c>
      <c r="P62" s="1">
        <v>21283</v>
      </c>
      <c r="Q62" s="1">
        <v>48182</v>
      </c>
      <c r="R62" s="1">
        <v>168273</v>
      </c>
      <c r="S62" s="1">
        <v>842116</v>
      </c>
      <c r="T62" s="40">
        <f t="shared" si="1"/>
        <v>5.5004310907903333</v>
      </c>
      <c r="U62" s="1">
        <v>153100</v>
      </c>
    </row>
    <row r="63" spans="1:21" s="102" customFormat="1"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8"/>
      <c r="P63" s="107"/>
      <c r="Q63" s="107"/>
      <c r="R63" s="107"/>
      <c r="S63" s="107"/>
      <c r="T63" s="108"/>
      <c r="U63" s="107"/>
    </row>
    <row r="64" spans="1:21">
      <c r="A64" s="2" t="s">
        <v>67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P64" s="27"/>
      <c r="Q64" s="27"/>
      <c r="R64" s="27"/>
      <c r="S64" s="27"/>
    </row>
    <row r="65" spans="1:21">
      <c r="A65" t="s">
        <v>1</v>
      </c>
      <c r="B65" s="1">
        <v>12418</v>
      </c>
      <c r="C65" s="1">
        <v>0</v>
      </c>
      <c r="D65" s="1">
        <v>292</v>
      </c>
      <c r="E65" s="1">
        <v>924</v>
      </c>
      <c r="F65" s="1">
        <v>0</v>
      </c>
      <c r="G65" s="1">
        <v>53</v>
      </c>
      <c r="H65" s="1">
        <v>0</v>
      </c>
      <c r="I65" s="1">
        <v>53</v>
      </c>
      <c r="J65" s="1">
        <v>23</v>
      </c>
      <c r="K65" s="1">
        <v>0</v>
      </c>
      <c r="L65" s="1">
        <v>23</v>
      </c>
      <c r="M65" s="1">
        <v>0</v>
      </c>
      <c r="N65" s="1">
        <v>13710</v>
      </c>
      <c r="O65" s="40">
        <f t="shared" si="0"/>
        <v>3.4894375159073556</v>
      </c>
      <c r="P65" s="1">
        <v>941</v>
      </c>
      <c r="Q65" s="1">
        <v>245</v>
      </c>
      <c r="R65" s="1">
        <v>927</v>
      </c>
      <c r="S65" s="1">
        <v>8487</v>
      </c>
      <c r="T65" s="40">
        <f t="shared" si="1"/>
        <v>2.1600916263680325</v>
      </c>
      <c r="U65" s="1">
        <v>3929</v>
      </c>
    </row>
    <row r="66" spans="1:21">
      <c r="A66" t="s">
        <v>71</v>
      </c>
      <c r="B66" s="1">
        <v>58289</v>
      </c>
      <c r="C66" s="1">
        <v>0</v>
      </c>
      <c r="D66" s="1">
        <v>1457</v>
      </c>
      <c r="E66" s="1">
        <v>3168</v>
      </c>
      <c r="F66" s="1">
        <v>0</v>
      </c>
      <c r="G66" s="1">
        <v>53</v>
      </c>
      <c r="H66" s="1">
        <v>0</v>
      </c>
      <c r="I66" s="1">
        <v>53</v>
      </c>
      <c r="J66" s="1">
        <v>15</v>
      </c>
      <c r="K66" s="1">
        <v>0</v>
      </c>
      <c r="L66" s="1">
        <v>15</v>
      </c>
      <c r="M66" s="1">
        <v>0</v>
      </c>
      <c r="N66" s="1">
        <v>62982</v>
      </c>
      <c r="O66" s="40">
        <f t="shared" si="0"/>
        <v>3.6012350620389961</v>
      </c>
      <c r="P66" s="1">
        <v>12684</v>
      </c>
      <c r="Q66" s="1">
        <v>355</v>
      </c>
      <c r="R66" s="1">
        <v>17994</v>
      </c>
      <c r="S66" s="1">
        <v>64284</v>
      </c>
      <c r="T66" s="40">
        <f t="shared" si="1"/>
        <v>3.6756818571673624</v>
      </c>
      <c r="U66" s="1">
        <v>17489</v>
      </c>
    </row>
    <row r="67" spans="1:21">
      <c r="U67" s="11"/>
    </row>
    <row r="68" spans="1:21" s="2" customFormat="1">
      <c r="A68" s="2" t="s">
        <v>68</v>
      </c>
      <c r="B68" s="27">
        <f>SUM(B5:B67)</f>
        <v>5529882</v>
      </c>
      <c r="C68" s="27">
        <f>SUM(C5:C67)</f>
        <v>13183</v>
      </c>
      <c r="D68" s="27">
        <f>SUM(D5:D67)</f>
        <v>216277</v>
      </c>
      <c r="E68" s="27">
        <f>SUM(E5:E67)</f>
        <v>280424</v>
      </c>
      <c r="F68" s="27">
        <f>SUM(F5:F67)</f>
        <v>288</v>
      </c>
      <c r="G68" s="27">
        <f>SUM(G5:G66)</f>
        <v>2647</v>
      </c>
      <c r="H68" s="27">
        <f t="shared" ref="H68:N68" si="2">SUM(H5:H67)</f>
        <v>51</v>
      </c>
      <c r="I68" s="27">
        <f t="shared" si="2"/>
        <v>2986</v>
      </c>
      <c r="J68" s="27">
        <f t="shared" si="2"/>
        <v>9695</v>
      </c>
      <c r="K68" s="27">
        <f t="shared" si="2"/>
        <v>42</v>
      </c>
      <c r="L68" s="27">
        <f t="shared" si="2"/>
        <v>9737</v>
      </c>
      <c r="M68" s="27">
        <f t="shared" si="2"/>
        <v>83232</v>
      </c>
      <c r="N68" s="27">
        <f t="shared" si="2"/>
        <v>6135670</v>
      </c>
      <c r="O68" s="38">
        <f t="shared" si="0"/>
        <v>2.0879440607795909</v>
      </c>
      <c r="P68" s="27">
        <f>SUM(P5:P67)</f>
        <v>385008</v>
      </c>
      <c r="Q68" s="27">
        <f>SUM(Q5:Q67)</f>
        <v>415064</v>
      </c>
      <c r="R68" s="27">
        <f>SUM(R5:R67)</f>
        <v>2064720</v>
      </c>
      <c r="S68" s="27">
        <f>SUM(S5:S67)</f>
        <v>8580069</v>
      </c>
      <c r="T68" s="38">
        <f t="shared" si="1"/>
        <v>2.9197633037026249</v>
      </c>
      <c r="U68" s="27">
        <v>2938618</v>
      </c>
    </row>
  </sheetData>
  <mergeCells count="3">
    <mergeCell ref="B1:E1"/>
    <mergeCell ref="F1:I1"/>
    <mergeCell ref="J1:L1"/>
  </mergeCells>
  <phoneticPr fontId="3" type="noConversion"/>
  <printOptions gridLines="1"/>
  <pageMargins left="0.5" right="0.5" top="1" bottom="1" header="0.5" footer="0.5"/>
  <pageSetup scale="55" orientation="landscape" r:id="rId1"/>
  <headerFooter alignWithMargins="0">
    <oddHeader>&amp;C&amp;"Arial,Bold"&amp;11Public Library System Materials FY08</oddHeader>
    <oddFooter>&amp;L&amp;9Mississippi Public Library Statistics, FY08, Public Library Materials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S68"/>
  <sheetViews>
    <sheetView topLeftCell="A46" workbookViewId="0">
      <selection activeCell="A46" sqref="A46:IV46"/>
    </sheetView>
  </sheetViews>
  <sheetFormatPr defaultRowHeight="12.75"/>
  <cols>
    <col min="1" max="1" width="51" bestFit="1" customWidth="1"/>
    <col min="2" max="5" width="9.140625" style="1"/>
    <col min="6" max="6" width="10.5703125" customWidth="1"/>
    <col min="8" max="8" width="10.28515625" style="40" customWidth="1"/>
    <col min="9" max="9" width="10.5703125" customWidth="1"/>
    <col min="10" max="10" width="11.5703125" style="33" customWidth="1"/>
    <col min="11" max="11" width="11" style="1" customWidth="1"/>
    <col min="12" max="12" width="11.7109375" style="1" customWidth="1"/>
    <col min="13" max="13" width="11.5703125" style="1" customWidth="1"/>
    <col min="14" max="14" width="11" style="1" customWidth="1"/>
    <col min="15" max="15" width="11.5703125" style="1" customWidth="1"/>
    <col min="16" max="16" width="12.28515625" style="1" customWidth="1"/>
    <col min="17" max="17" width="10" style="1" customWidth="1"/>
    <col min="18" max="18" width="9.140625" style="1"/>
    <col min="19" max="19" width="0" style="1" hidden="1" customWidth="1"/>
  </cols>
  <sheetData>
    <row r="1" spans="1:19" s="2" customFormat="1" ht="18.75" customHeight="1">
      <c r="B1" s="114" t="s">
        <v>143</v>
      </c>
      <c r="C1" s="114"/>
      <c r="D1" s="114"/>
      <c r="E1" s="114"/>
      <c r="H1" s="38"/>
      <c r="J1" s="35"/>
      <c r="K1" s="114" t="s">
        <v>145</v>
      </c>
      <c r="L1" s="114"/>
      <c r="M1" s="114"/>
      <c r="N1" s="114"/>
      <c r="O1" s="114"/>
      <c r="P1" s="114"/>
      <c r="Q1" s="114" t="s">
        <v>146</v>
      </c>
      <c r="R1" s="114"/>
      <c r="S1" s="27"/>
    </row>
    <row r="2" spans="1:19" s="3" customFormat="1" ht="51.75" customHeight="1">
      <c r="A2" s="37" t="s">
        <v>105</v>
      </c>
      <c r="B2" s="43" t="s">
        <v>126</v>
      </c>
      <c r="C2" s="43" t="s">
        <v>127</v>
      </c>
      <c r="D2" s="43" t="s">
        <v>128</v>
      </c>
      <c r="E2" s="43" t="s">
        <v>129</v>
      </c>
      <c r="F2" s="3" t="s">
        <v>130</v>
      </c>
      <c r="G2" s="3" t="s">
        <v>131</v>
      </c>
      <c r="H2" s="44" t="s">
        <v>132</v>
      </c>
      <c r="I2" s="3" t="s">
        <v>133</v>
      </c>
      <c r="J2" s="42" t="s">
        <v>134</v>
      </c>
      <c r="K2" s="43" t="s">
        <v>135</v>
      </c>
      <c r="L2" s="43" t="s">
        <v>136</v>
      </c>
      <c r="M2" s="43" t="s">
        <v>137</v>
      </c>
      <c r="N2" s="43" t="s">
        <v>138</v>
      </c>
      <c r="O2" s="43" t="s">
        <v>139</v>
      </c>
      <c r="P2" s="43" t="s">
        <v>140</v>
      </c>
      <c r="Q2" s="43" t="s">
        <v>141</v>
      </c>
      <c r="R2" s="43" t="s">
        <v>142</v>
      </c>
      <c r="S2" s="43"/>
    </row>
    <row r="3" spans="1:19" s="102" customFormat="1">
      <c r="B3" s="107"/>
      <c r="C3" s="107"/>
      <c r="D3" s="107"/>
      <c r="E3" s="107"/>
      <c r="H3" s="108"/>
      <c r="J3" s="103"/>
      <c r="K3" s="107"/>
      <c r="L3" s="107"/>
      <c r="M3" s="107"/>
      <c r="N3" s="107"/>
      <c r="O3" s="107"/>
      <c r="P3" s="107"/>
      <c r="Q3" s="107"/>
      <c r="R3" s="107"/>
      <c r="S3" s="107"/>
    </row>
    <row r="4" spans="1:19">
      <c r="A4" s="2" t="s">
        <v>61</v>
      </c>
    </row>
    <row r="5" spans="1:19">
      <c r="A5" t="s">
        <v>0</v>
      </c>
      <c r="B5" s="1">
        <v>78</v>
      </c>
      <c r="C5" s="1">
        <v>42</v>
      </c>
      <c r="D5" s="1">
        <v>23</v>
      </c>
      <c r="E5" s="1">
        <v>18</v>
      </c>
      <c r="F5" s="1">
        <v>2896</v>
      </c>
      <c r="G5" s="1">
        <v>11890</v>
      </c>
      <c r="H5" s="40">
        <f>(G5/S5)</f>
        <v>1.465007392804337</v>
      </c>
      <c r="I5" s="1">
        <v>3543</v>
      </c>
      <c r="J5" s="33">
        <f>(I5/S5)</f>
        <v>0.43654509610645637</v>
      </c>
      <c r="K5" s="1">
        <v>2</v>
      </c>
      <c r="L5" s="1">
        <v>70</v>
      </c>
      <c r="M5" s="1">
        <v>3</v>
      </c>
      <c r="N5" s="1">
        <v>78</v>
      </c>
      <c r="O5" s="1">
        <v>0</v>
      </c>
      <c r="P5" s="1">
        <v>0</v>
      </c>
      <c r="Q5" s="1">
        <v>14</v>
      </c>
      <c r="R5" s="1">
        <v>4872</v>
      </c>
      <c r="S5" s="1">
        <v>8116</v>
      </c>
    </row>
    <row r="6" spans="1:19">
      <c r="A6" t="s">
        <v>4</v>
      </c>
      <c r="B6" s="1">
        <v>133</v>
      </c>
      <c r="C6" s="1">
        <v>104</v>
      </c>
      <c r="D6" s="1">
        <v>178</v>
      </c>
      <c r="E6" s="1">
        <v>143</v>
      </c>
      <c r="F6" s="1">
        <v>2430</v>
      </c>
      <c r="G6" s="1">
        <v>17783</v>
      </c>
      <c r="H6" s="40">
        <f t="shared" ref="H6:H68" si="0">(G6/S6)</f>
        <v>1.7153467734156458</v>
      </c>
      <c r="I6" s="1">
        <v>1651</v>
      </c>
      <c r="J6" s="33">
        <f t="shared" ref="J6:J68" si="1">(I6/S6)</f>
        <v>0.15925532941062989</v>
      </c>
      <c r="K6" s="1">
        <v>28</v>
      </c>
      <c r="L6" s="1">
        <v>338</v>
      </c>
      <c r="M6" s="1">
        <v>33</v>
      </c>
      <c r="N6" s="1">
        <v>918</v>
      </c>
      <c r="O6" s="1">
        <v>2</v>
      </c>
      <c r="P6" s="1">
        <v>205</v>
      </c>
      <c r="Q6" s="1">
        <v>5</v>
      </c>
      <c r="R6" s="1">
        <v>3842</v>
      </c>
      <c r="S6" s="1">
        <v>10367</v>
      </c>
    </row>
    <row r="7" spans="1:19">
      <c r="A7" t="s">
        <v>14</v>
      </c>
      <c r="B7" s="1">
        <v>0</v>
      </c>
      <c r="C7" s="1">
        <v>0</v>
      </c>
      <c r="D7" s="1">
        <v>73</v>
      </c>
      <c r="E7" s="1">
        <v>60</v>
      </c>
      <c r="F7" s="1">
        <v>13056</v>
      </c>
      <c r="G7" s="1">
        <v>44943</v>
      </c>
      <c r="H7" s="40">
        <f t="shared" si="0"/>
        <v>4.1429756637168138</v>
      </c>
      <c r="I7" s="1">
        <v>2614</v>
      </c>
      <c r="J7" s="33">
        <f t="shared" si="1"/>
        <v>0.24096607669616518</v>
      </c>
      <c r="K7" s="1">
        <v>59</v>
      </c>
      <c r="L7" s="1">
        <v>689</v>
      </c>
      <c r="M7" s="1">
        <v>79</v>
      </c>
      <c r="N7" s="1">
        <v>902</v>
      </c>
      <c r="O7" s="1">
        <v>1</v>
      </c>
      <c r="P7" s="1">
        <v>160</v>
      </c>
      <c r="Q7" s="1">
        <v>9</v>
      </c>
      <c r="R7" s="1">
        <v>13018</v>
      </c>
      <c r="S7" s="1">
        <v>10848</v>
      </c>
    </row>
    <row r="8" spans="1:19">
      <c r="A8" t="s">
        <v>16</v>
      </c>
      <c r="B8" s="1">
        <v>203</v>
      </c>
      <c r="C8" s="1">
        <v>203</v>
      </c>
      <c r="D8" s="1">
        <v>117</v>
      </c>
      <c r="E8" s="1">
        <v>101</v>
      </c>
      <c r="F8" s="1">
        <v>26747</v>
      </c>
      <c r="G8" s="1">
        <v>34042</v>
      </c>
      <c r="H8" s="40">
        <f t="shared" si="0"/>
        <v>3.3741698879968283</v>
      </c>
      <c r="I8" s="1">
        <v>6420</v>
      </c>
      <c r="J8" s="33">
        <f t="shared" si="1"/>
        <v>0.63633660422242044</v>
      </c>
      <c r="K8" s="1">
        <v>91</v>
      </c>
      <c r="L8" s="1">
        <v>625</v>
      </c>
      <c r="M8" s="1">
        <v>159</v>
      </c>
      <c r="N8" s="1">
        <v>2385</v>
      </c>
      <c r="O8" s="1">
        <v>4</v>
      </c>
      <c r="P8" s="1">
        <v>293</v>
      </c>
      <c r="Q8" s="1">
        <v>16</v>
      </c>
      <c r="R8" s="1">
        <v>8527</v>
      </c>
      <c r="S8" s="1">
        <v>10089</v>
      </c>
    </row>
    <row r="9" spans="1:19">
      <c r="A9" t="s">
        <v>25</v>
      </c>
      <c r="B9" s="1">
        <v>22</v>
      </c>
      <c r="C9" s="1">
        <v>21</v>
      </c>
      <c r="D9" s="1">
        <v>87</v>
      </c>
      <c r="E9" s="1">
        <v>85</v>
      </c>
      <c r="F9" s="1">
        <v>2890</v>
      </c>
      <c r="G9" s="1">
        <v>10528</v>
      </c>
      <c r="H9" s="40">
        <f t="shared" si="0"/>
        <v>1.2067858780375975</v>
      </c>
      <c r="I9" s="6">
        <v>941</v>
      </c>
      <c r="J9" s="33">
        <f t="shared" si="1"/>
        <v>0.10786336542870242</v>
      </c>
      <c r="K9" s="1">
        <v>7</v>
      </c>
      <c r="L9" s="1">
        <v>24</v>
      </c>
      <c r="M9" s="1">
        <v>22</v>
      </c>
      <c r="N9" s="1">
        <v>246</v>
      </c>
      <c r="O9" s="1">
        <v>0</v>
      </c>
      <c r="P9" s="1">
        <v>0</v>
      </c>
      <c r="Q9" s="1">
        <v>7</v>
      </c>
      <c r="R9" s="1">
        <v>5150</v>
      </c>
      <c r="S9" s="1">
        <v>8724</v>
      </c>
    </row>
    <row r="10" spans="1:19">
      <c r="A10" t="s">
        <v>32</v>
      </c>
      <c r="B10" s="1">
        <v>20</v>
      </c>
      <c r="C10" s="1">
        <v>34</v>
      </c>
      <c r="D10" s="1">
        <v>53</v>
      </c>
      <c r="E10" s="1">
        <v>61</v>
      </c>
      <c r="F10" s="1">
        <v>6815</v>
      </c>
      <c r="G10" s="1">
        <v>14930</v>
      </c>
      <c r="H10" s="40">
        <f t="shared" si="0"/>
        <v>1.2622590463307406</v>
      </c>
      <c r="I10" s="1">
        <v>1968</v>
      </c>
      <c r="J10" s="33">
        <f t="shared" si="1"/>
        <v>0.16638484950963814</v>
      </c>
      <c r="K10" s="1">
        <v>22</v>
      </c>
      <c r="L10" s="1">
        <v>267</v>
      </c>
      <c r="M10" s="1">
        <v>104</v>
      </c>
      <c r="N10" s="1">
        <v>1611</v>
      </c>
      <c r="O10" s="1">
        <v>0</v>
      </c>
      <c r="P10" s="1">
        <v>0</v>
      </c>
      <c r="Q10" s="1">
        <v>24</v>
      </c>
      <c r="R10" s="1">
        <v>6394</v>
      </c>
      <c r="S10" s="1">
        <v>11828</v>
      </c>
    </row>
    <row r="11" spans="1:19">
      <c r="A11" t="s">
        <v>36</v>
      </c>
      <c r="B11" s="1">
        <v>2</v>
      </c>
      <c r="C11" s="1">
        <v>0</v>
      </c>
      <c r="D11" s="1">
        <v>305</v>
      </c>
      <c r="E11" s="1">
        <v>20</v>
      </c>
      <c r="F11" s="1">
        <v>2478</v>
      </c>
      <c r="G11" s="1">
        <v>24985</v>
      </c>
      <c r="H11" s="40">
        <f t="shared" si="0"/>
        <v>3.463404491266981</v>
      </c>
      <c r="I11" s="1">
        <v>3675</v>
      </c>
      <c r="J11" s="33">
        <f t="shared" si="1"/>
        <v>0.50942611588577769</v>
      </c>
      <c r="K11" s="1">
        <v>38</v>
      </c>
      <c r="L11" s="1">
        <v>4233</v>
      </c>
      <c r="M11" s="1">
        <v>52</v>
      </c>
      <c r="N11" s="1">
        <v>5004</v>
      </c>
      <c r="O11" s="1">
        <v>21</v>
      </c>
      <c r="P11" s="1">
        <v>1569</v>
      </c>
      <c r="Q11" s="1">
        <v>9</v>
      </c>
      <c r="R11" s="1">
        <v>3576</v>
      </c>
      <c r="S11" s="1">
        <v>7214</v>
      </c>
    </row>
    <row r="12" spans="1:19">
      <c r="A12" t="s">
        <v>40</v>
      </c>
      <c r="B12" s="1">
        <v>0</v>
      </c>
      <c r="C12" s="1">
        <v>0</v>
      </c>
      <c r="D12" s="1">
        <v>8</v>
      </c>
      <c r="E12" s="1">
        <v>0</v>
      </c>
      <c r="F12" s="1">
        <v>4913</v>
      </c>
      <c r="G12" s="1">
        <v>14933</v>
      </c>
      <c r="H12" s="40">
        <f t="shared" si="0"/>
        <v>1.1463115068703462</v>
      </c>
      <c r="I12" s="1">
        <v>4040</v>
      </c>
      <c r="J12" s="33">
        <f t="shared" si="1"/>
        <v>0.31012512474092269</v>
      </c>
      <c r="K12" s="1">
        <v>12</v>
      </c>
      <c r="L12" s="1">
        <v>443</v>
      </c>
      <c r="M12" s="1">
        <v>23</v>
      </c>
      <c r="N12" s="1">
        <v>991</v>
      </c>
      <c r="O12" s="1">
        <v>0</v>
      </c>
      <c r="P12" s="1">
        <v>0</v>
      </c>
      <c r="Q12" s="1">
        <v>14</v>
      </c>
      <c r="R12" s="1">
        <v>9138</v>
      </c>
      <c r="S12" s="1">
        <v>13027</v>
      </c>
    </row>
    <row r="13" spans="1:19">
      <c r="A13" t="s">
        <v>47</v>
      </c>
      <c r="B13" s="1">
        <v>0</v>
      </c>
      <c r="C13" s="1">
        <v>0</v>
      </c>
      <c r="D13" s="1">
        <v>10</v>
      </c>
      <c r="E13" s="1">
        <v>10</v>
      </c>
      <c r="F13" s="6">
        <v>597</v>
      </c>
      <c r="G13" s="1">
        <v>12181</v>
      </c>
      <c r="H13" s="40">
        <f t="shared" si="0"/>
        <v>0.89270795163063388</v>
      </c>
      <c r="I13" s="1">
        <v>2249</v>
      </c>
      <c r="J13" s="33">
        <f t="shared" si="1"/>
        <v>0.16482227922315867</v>
      </c>
      <c r="K13" s="1">
        <v>14</v>
      </c>
      <c r="L13" s="1">
        <v>334</v>
      </c>
      <c r="M13" s="1">
        <v>29</v>
      </c>
      <c r="N13" s="1">
        <v>407</v>
      </c>
      <c r="O13" s="1">
        <v>6</v>
      </c>
      <c r="P13" s="1">
        <v>610</v>
      </c>
      <c r="Q13" s="1">
        <v>5</v>
      </c>
      <c r="R13" s="1">
        <v>2832</v>
      </c>
      <c r="S13" s="1">
        <v>13645</v>
      </c>
    </row>
    <row r="14" spans="1:19" s="102" customFormat="1">
      <c r="B14" s="107"/>
      <c r="C14" s="107"/>
      <c r="D14" s="107"/>
      <c r="E14" s="107"/>
      <c r="F14" s="109"/>
      <c r="G14" s="107"/>
      <c r="H14" s="108"/>
      <c r="I14" s="107"/>
      <c r="J14" s="103"/>
      <c r="K14" s="107"/>
      <c r="L14" s="107"/>
      <c r="M14" s="107"/>
      <c r="N14" s="107"/>
      <c r="O14" s="107"/>
      <c r="P14" s="107"/>
      <c r="Q14" s="107"/>
      <c r="R14" s="107"/>
      <c r="S14" s="107"/>
    </row>
    <row r="15" spans="1:19">
      <c r="A15" s="2" t="s">
        <v>62</v>
      </c>
      <c r="F15" s="6"/>
      <c r="G15" s="1"/>
      <c r="I15" s="1"/>
    </row>
    <row r="16" spans="1:19">
      <c r="A16" t="s">
        <v>2</v>
      </c>
      <c r="B16" s="1">
        <v>0</v>
      </c>
      <c r="C16" s="1">
        <v>0</v>
      </c>
      <c r="D16" s="1">
        <v>820</v>
      </c>
      <c r="E16" s="1">
        <v>496</v>
      </c>
      <c r="F16" s="1">
        <v>1203</v>
      </c>
      <c r="G16" s="1">
        <v>40585</v>
      </c>
      <c r="H16" s="40">
        <f t="shared" si="0"/>
        <v>1.0911412824304343</v>
      </c>
      <c r="I16" s="1">
        <v>15320</v>
      </c>
      <c r="J16" s="33">
        <f t="shared" si="1"/>
        <v>0.41188331765022179</v>
      </c>
      <c r="K16" s="1">
        <v>167</v>
      </c>
      <c r="L16" s="1">
        <v>1915</v>
      </c>
      <c r="M16" s="1">
        <v>206</v>
      </c>
      <c r="N16" s="1">
        <v>2602</v>
      </c>
      <c r="O16" s="1">
        <v>0</v>
      </c>
      <c r="P16" s="1">
        <v>0</v>
      </c>
      <c r="Q16" s="1">
        <v>55</v>
      </c>
      <c r="R16" s="1">
        <v>27076</v>
      </c>
      <c r="S16" s="1">
        <v>37195</v>
      </c>
    </row>
    <row r="17" spans="1:19">
      <c r="A17" t="s">
        <v>3</v>
      </c>
      <c r="B17" s="1">
        <v>558</v>
      </c>
      <c r="C17" s="1">
        <v>427</v>
      </c>
      <c r="D17" s="1">
        <v>516</v>
      </c>
      <c r="E17" s="1">
        <v>248</v>
      </c>
      <c r="F17" s="1">
        <v>7072</v>
      </c>
      <c r="G17" s="1">
        <v>75330</v>
      </c>
      <c r="H17" s="40">
        <f t="shared" si="0"/>
        <v>2.7621736579642122</v>
      </c>
      <c r="I17" s="1">
        <v>12816</v>
      </c>
      <c r="J17" s="33">
        <f t="shared" si="1"/>
        <v>0.46993253153417425</v>
      </c>
      <c r="K17" s="1">
        <v>136</v>
      </c>
      <c r="L17" s="1">
        <v>8404</v>
      </c>
      <c r="M17" s="1">
        <v>270</v>
      </c>
      <c r="N17" s="1">
        <v>11235</v>
      </c>
      <c r="O17" s="1">
        <v>8</v>
      </c>
      <c r="P17" s="1">
        <v>217</v>
      </c>
      <c r="Q17" s="1">
        <v>14</v>
      </c>
      <c r="R17" s="1">
        <v>17401</v>
      </c>
      <c r="S17" s="1">
        <v>27272</v>
      </c>
    </row>
    <row r="18" spans="1:19">
      <c r="A18" t="s">
        <v>7</v>
      </c>
      <c r="B18" s="1">
        <v>1216</v>
      </c>
      <c r="C18" s="1">
        <v>1104</v>
      </c>
      <c r="D18" s="1">
        <v>652</v>
      </c>
      <c r="E18" s="1">
        <v>643</v>
      </c>
      <c r="F18" s="1">
        <v>32342</v>
      </c>
      <c r="G18" s="1">
        <v>86774</v>
      </c>
      <c r="H18" s="40">
        <f t="shared" si="0"/>
        <v>2.2713922990341073</v>
      </c>
      <c r="I18" s="1">
        <v>5371</v>
      </c>
      <c r="J18" s="33">
        <f t="shared" si="1"/>
        <v>0.14059105305866032</v>
      </c>
      <c r="K18" s="1">
        <v>71</v>
      </c>
      <c r="L18" s="1">
        <v>5299</v>
      </c>
      <c r="M18" s="1">
        <v>403</v>
      </c>
      <c r="N18" s="1">
        <v>8297</v>
      </c>
      <c r="O18" s="1">
        <v>6</v>
      </c>
      <c r="P18" s="1">
        <v>110</v>
      </c>
      <c r="Q18" s="1">
        <v>32</v>
      </c>
      <c r="R18" s="1">
        <v>46860</v>
      </c>
      <c r="S18" s="1">
        <v>38203</v>
      </c>
    </row>
    <row r="19" spans="1:19">
      <c r="A19" t="s">
        <v>9</v>
      </c>
      <c r="B19" s="1">
        <v>810</v>
      </c>
      <c r="C19" s="1">
        <v>294</v>
      </c>
      <c r="D19" s="1">
        <v>54</v>
      </c>
      <c r="E19" s="1">
        <v>23</v>
      </c>
      <c r="F19" s="1">
        <v>42923</v>
      </c>
      <c r="G19" s="1">
        <v>53258</v>
      </c>
      <c r="H19" s="40">
        <f t="shared" si="0"/>
        <v>1.494709662933962</v>
      </c>
      <c r="I19" s="1">
        <v>12208</v>
      </c>
      <c r="J19" s="33">
        <f t="shared" si="1"/>
        <v>0.34262299682860431</v>
      </c>
      <c r="K19" s="1">
        <v>110</v>
      </c>
      <c r="L19" s="1">
        <v>1249</v>
      </c>
      <c r="M19" s="1">
        <v>166</v>
      </c>
      <c r="N19" s="1">
        <v>2427</v>
      </c>
      <c r="O19" s="1">
        <v>78</v>
      </c>
      <c r="P19" s="1">
        <v>1100</v>
      </c>
      <c r="Q19" s="1">
        <v>32</v>
      </c>
      <c r="R19" s="1">
        <v>22364</v>
      </c>
      <c r="S19" s="1">
        <v>35631</v>
      </c>
    </row>
    <row r="20" spans="1:19">
      <c r="A20" t="s">
        <v>10</v>
      </c>
      <c r="B20" s="1">
        <v>2</v>
      </c>
      <c r="C20" s="1">
        <v>2</v>
      </c>
      <c r="D20" s="1">
        <v>128</v>
      </c>
      <c r="E20" s="1">
        <v>114</v>
      </c>
      <c r="F20" s="1">
        <v>11361</v>
      </c>
      <c r="G20" s="1">
        <v>37771</v>
      </c>
      <c r="H20" s="40">
        <f t="shared" si="0"/>
        <v>1.6425744727114591</v>
      </c>
      <c r="I20" s="1">
        <v>1904</v>
      </c>
      <c r="J20" s="33">
        <f t="shared" si="1"/>
        <v>8.2800608828006092E-2</v>
      </c>
      <c r="K20" s="1">
        <v>81</v>
      </c>
      <c r="L20" s="1">
        <v>1682</v>
      </c>
      <c r="M20" s="1">
        <v>275</v>
      </c>
      <c r="N20" s="1">
        <v>7190</v>
      </c>
      <c r="O20" s="1">
        <v>16</v>
      </c>
      <c r="P20" s="1">
        <v>420</v>
      </c>
      <c r="Q20" s="1">
        <v>13</v>
      </c>
      <c r="R20" s="1">
        <v>9500</v>
      </c>
      <c r="S20" s="1">
        <v>22995</v>
      </c>
    </row>
    <row r="21" spans="1:19">
      <c r="A21" t="s">
        <v>12</v>
      </c>
      <c r="B21" s="1">
        <v>23</v>
      </c>
      <c r="C21" s="1">
        <v>19</v>
      </c>
      <c r="D21" s="1">
        <v>111</v>
      </c>
      <c r="E21" s="1">
        <v>76</v>
      </c>
      <c r="F21" s="1">
        <v>10700</v>
      </c>
      <c r="G21" s="1">
        <v>34641</v>
      </c>
      <c r="H21" s="40">
        <f t="shared" si="0"/>
        <v>0.98453886599403151</v>
      </c>
      <c r="I21" s="1">
        <v>7228</v>
      </c>
      <c r="J21" s="33">
        <f t="shared" si="1"/>
        <v>0.20542844962341908</v>
      </c>
      <c r="K21" s="1">
        <v>11</v>
      </c>
      <c r="L21" s="1">
        <v>260</v>
      </c>
      <c r="M21" s="1">
        <v>11</v>
      </c>
      <c r="N21" s="1">
        <v>260</v>
      </c>
      <c r="O21" s="1">
        <v>0</v>
      </c>
      <c r="P21" s="1">
        <v>0</v>
      </c>
      <c r="Q21" s="1">
        <v>7</v>
      </c>
      <c r="R21" s="1">
        <v>5191</v>
      </c>
      <c r="S21" s="1">
        <v>35185</v>
      </c>
    </row>
    <row r="22" spans="1:19">
      <c r="A22" t="s">
        <v>19</v>
      </c>
      <c r="B22" s="1">
        <v>244</v>
      </c>
      <c r="C22" s="1">
        <v>35</v>
      </c>
      <c r="D22" s="1">
        <v>271</v>
      </c>
      <c r="E22" s="1">
        <v>143</v>
      </c>
      <c r="F22" s="1">
        <v>11808</v>
      </c>
      <c r="G22" s="1">
        <v>48608</v>
      </c>
      <c r="H22" s="40">
        <f t="shared" si="0"/>
        <v>1.5038673349421448</v>
      </c>
      <c r="I22" s="1">
        <v>4633</v>
      </c>
      <c r="J22" s="33">
        <f t="shared" si="1"/>
        <v>0.14333890229565002</v>
      </c>
      <c r="K22" s="1">
        <v>30</v>
      </c>
      <c r="L22" s="1">
        <v>656</v>
      </c>
      <c r="M22" s="1">
        <v>64</v>
      </c>
      <c r="N22" s="1">
        <v>807</v>
      </c>
      <c r="O22" s="1">
        <v>1</v>
      </c>
      <c r="P22" s="1">
        <v>34</v>
      </c>
      <c r="Q22" s="1">
        <v>11</v>
      </c>
      <c r="R22" s="1">
        <v>9611</v>
      </c>
      <c r="S22" s="1">
        <v>32322</v>
      </c>
    </row>
    <row r="23" spans="1:19">
      <c r="A23" t="s">
        <v>26</v>
      </c>
      <c r="B23" s="1">
        <v>216</v>
      </c>
      <c r="C23" s="1">
        <v>2</v>
      </c>
      <c r="D23" s="1">
        <v>5</v>
      </c>
      <c r="E23" s="1">
        <v>5</v>
      </c>
      <c r="F23" s="6">
        <v>865</v>
      </c>
      <c r="G23" s="1">
        <v>38048</v>
      </c>
      <c r="H23" s="40">
        <f t="shared" si="0"/>
        <v>1.0254972777747831</v>
      </c>
      <c r="I23" s="1">
        <v>5903</v>
      </c>
      <c r="J23" s="33">
        <f t="shared" si="1"/>
        <v>0.1591019352056493</v>
      </c>
      <c r="K23" s="1">
        <v>73</v>
      </c>
      <c r="L23" s="1">
        <v>1163</v>
      </c>
      <c r="M23" s="1">
        <v>177</v>
      </c>
      <c r="N23" s="1">
        <v>2231</v>
      </c>
      <c r="O23" s="1">
        <v>3</v>
      </c>
      <c r="P23" s="1">
        <v>45</v>
      </c>
      <c r="Q23" s="1">
        <v>21</v>
      </c>
      <c r="R23" s="1">
        <v>23426</v>
      </c>
      <c r="S23" s="1">
        <v>37102</v>
      </c>
    </row>
    <row r="24" spans="1:19">
      <c r="A24" t="s">
        <v>30</v>
      </c>
      <c r="B24" s="1">
        <v>118</v>
      </c>
      <c r="C24" s="1">
        <v>65</v>
      </c>
      <c r="D24" s="1">
        <v>250</v>
      </c>
      <c r="E24" s="1">
        <v>248</v>
      </c>
      <c r="F24" s="6">
        <v>656</v>
      </c>
      <c r="G24" s="1">
        <v>63035</v>
      </c>
      <c r="H24" s="40">
        <f t="shared" si="0"/>
        <v>2.064690468391746</v>
      </c>
      <c r="I24" s="1">
        <v>18075</v>
      </c>
      <c r="J24" s="33">
        <f t="shared" si="1"/>
        <v>0.5920406157877498</v>
      </c>
      <c r="K24" s="1">
        <v>18</v>
      </c>
      <c r="L24" s="1">
        <v>1195</v>
      </c>
      <c r="M24" s="1">
        <v>71</v>
      </c>
      <c r="N24" s="1">
        <v>1459</v>
      </c>
      <c r="O24" s="1">
        <v>4</v>
      </c>
      <c r="P24" s="1">
        <v>220</v>
      </c>
      <c r="Q24" s="1">
        <v>21</v>
      </c>
      <c r="R24" s="1">
        <v>20636</v>
      </c>
      <c r="S24" s="1">
        <v>30530</v>
      </c>
    </row>
    <row r="25" spans="1:19">
      <c r="A25" t="s">
        <v>37</v>
      </c>
      <c r="B25" s="1">
        <v>110</v>
      </c>
      <c r="C25" s="1">
        <v>90</v>
      </c>
      <c r="D25" s="1">
        <v>268</v>
      </c>
      <c r="E25" s="1">
        <v>217</v>
      </c>
      <c r="F25" s="1">
        <v>11805</v>
      </c>
      <c r="G25" s="1">
        <v>154953</v>
      </c>
      <c r="H25" s="40">
        <f t="shared" si="0"/>
        <v>4.0265311955928595</v>
      </c>
      <c r="I25" s="1">
        <v>16406</v>
      </c>
      <c r="J25" s="33">
        <f t="shared" si="1"/>
        <v>0.42631811449211338</v>
      </c>
      <c r="K25" s="1">
        <v>258</v>
      </c>
      <c r="L25" s="1">
        <v>9935</v>
      </c>
      <c r="M25" s="1">
        <v>173</v>
      </c>
      <c r="N25" s="1">
        <v>18050</v>
      </c>
      <c r="O25" s="1">
        <v>124</v>
      </c>
      <c r="P25" s="1">
        <v>4089</v>
      </c>
      <c r="Q25" s="1">
        <v>20</v>
      </c>
      <c r="R25" s="1">
        <v>20116</v>
      </c>
      <c r="S25" s="1">
        <v>38483</v>
      </c>
    </row>
    <row r="26" spans="1:19">
      <c r="A26" t="s">
        <v>39</v>
      </c>
      <c r="B26" s="1">
        <v>261</v>
      </c>
      <c r="C26" s="1">
        <v>211</v>
      </c>
      <c r="D26" s="1">
        <v>653</v>
      </c>
      <c r="E26" s="1">
        <v>514</v>
      </c>
      <c r="F26" s="1">
        <v>5782</v>
      </c>
      <c r="G26" s="1">
        <v>35750</v>
      </c>
      <c r="H26" s="40">
        <f t="shared" si="0"/>
        <v>1.1646089194383815</v>
      </c>
      <c r="I26" s="1">
        <v>12624</v>
      </c>
      <c r="J26" s="33">
        <f t="shared" si="1"/>
        <v>0.41124539857315046</v>
      </c>
      <c r="K26" s="1">
        <v>134</v>
      </c>
      <c r="L26" s="1">
        <v>1888</v>
      </c>
      <c r="M26" s="1">
        <v>173</v>
      </c>
      <c r="N26" s="1">
        <v>3762</v>
      </c>
      <c r="O26" s="1">
        <v>0</v>
      </c>
      <c r="P26" s="1">
        <v>0</v>
      </c>
      <c r="Q26" s="1">
        <v>35</v>
      </c>
      <c r="R26" s="1">
        <v>18220</v>
      </c>
      <c r="S26" s="1">
        <v>30697</v>
      </c>
    </row>
    <row r="27" spans="1:19">
      <c r="A27" t="s">
        <v>43</v>
      </c>
      <c r="B27" s="1">
        <v>0</v>
      </c>
      <c r="C27" s="1">
        <v>5</v>
      </c>
      <c r="D27" s="1">
        <v>28</v>
      </c>
      <c r="E27" s="1">
        <v>27</v>
      </c>
      <c r="F27" s="1">
        <v>32447</v>
      </c>
      <c r="G27" s="1">
        <v>91770</v>
      </c>
      <c r="H27" s="40">
        <f t="shared" si="0"/>
        <v>3.3724092312215199</v>
      </c>
      <c r="I27" s="1">
        <v>10385</v>
      </c>
      <c r="J27" s="33">
        <f t="shared" si="1"/>
        <v>0.38163310304277526</v>
      </c>
      <c r="K27" s="1">
        <v>81</v>
      </c>
      <c r="L27" s="1">
        <v>2812</v>
      </c>
      <c r="M27" s="1">
        <v>106</v>
      </c>
      <c r="N27" s="1">
        <v>3765</v>
      </c>
      <c r="O27" s="1">
        <v>0</v>
      </c>
      <c r="P27" s="1">
        <v>0</v>
      </c>
      <c r="Q27" s="1">
        <v>19</v>
      </c>
      <c r="R27" s="1">
        <v>21575</v>
      </c>
      <c r="S27" s="1">
        <v>27212</v>
      </c>
    </row>
    <row r="28" spans="1:19">
      <c r="A28" t="s">
        <v>46</v>
      </c>
      <c r="B28" s="1">
        <v>429</v>
      </c>
      <c r="C28" s="1">
        <v>299</v>
      </c>
      <c r="D28" s="1">
        <v>466</v>
      </c>
      <c r="E28" s="1">
        <v>350</v>
      </c>
      <c r="F28" s="1">
        <v>5829</v>
      </c>
      <c r="G28" s="1">
        <v>64267</v>
      </c>
      <c r="H28" s="40">
        <f t="shared" si="0"/>
        <v>3.0964586846543001</v>
      </c>
      <c r="I28" s="1">
        <v>16936</v>
      </c>
      <c r="J28" s="33">
        <f t="shared" si="1"/>
        <v>0.81599614550710675</v>
      </c>
      <c r="K28" s="1">
        <v>32</v>
      </c>
      <c r="L28" s="1">
        <v>2942</v>
      </c>
      <c r="M28" s="1">
        <v>138</v>
      </c>
      <c r="N28" s="1">
        <v>5089</v>
      </c>
      <c r="O28" s="1">
        <v>6</v>
      </c>
      <c r="P28" s="1">
        <v>252</v>
      </c>
      <c r="Q28" s="1">
        <v>10</v>
      </c>
      <c r="R28" s="1">
        <v>11061</v>
      </c>
      <c r="S28" s="1">
        <v>20755</v>
      </c>
    </row>
    <row r="29" spans="1:19">
      <c r="A29" t="s">
        <v>48</v>
      </c>
      <c r="B29" s="1">
        <v>145</v>
      </c>
      <c r="C29" s="1">
        <v>83</v>
      </c>
      <c r="D29" s="1">
        <v>58</v>
      </c>
      <c r="E29" s="1">
        <v>38</v>
      </c>
      <c r="F29" s="1">
        <v>6095</v>
      </c>
      <c r="G29" s="1">
        <v>41583</v>
      </c>
      <c r="H29" s="40">
        <f t="shared" si="0"/>
        <v>1.4608979763912311</v>
      </c>
      <c r="I29" s="1">
        <v>7631</v>
      </c>
      <c r="J29" s="33">
        <f t="shared" si="1"/>
        <v>0.26809302979201799</v>
      </c>
      <c r="K29" s="1">
        <v>9</v>
      </c>
      <c r="L29" s="1">
        <v>500</v>
      </c>
      <c r="M29" s="1">
        <v>151</v>
      </c>
      <c r="N29" s="1">
        <v>4899</v>
      </c>
      <c r="O29" s="1">
        <v>15</v>
      </c>
      <c r="P29" s="1">
        <v>1500</v>
      </c>
      <c r="Q29" s="1">
        <v>18</v>
      </c>
      <c r="R29" s="1">
        <v>29784</v>
      </c>
      <c r="S29" s="1">
        <v>28464</v>
      </c>
    </row>
    <row r="30" spans="1:19" s="102" customFormat="1">
      <c r="B30" s="107"/>
      <c r="C30" s="107"/>
      <c r="D30" s="107"/>
      <c r="E30" s="107"/>
      <c r="F30" s="107"/>
      <c r="G30" s="107"/>
      <c r="H30" s="108"/>
      <c r="I30" s="107"/>
      <c r="J30" s="103"/>
      <c r="K30" s="107"/>
      <c r="L30" s="107"/>
      <c r="M30" s="107"/>
      <c r="N30" s="107"/>
      <c r="O30" s="107"/>
      <c r="P30" s="107"/>
      <c r="Q30" s="107"/>
      <c r="R30" s="107"/>
      <c r="S30" s="107"/>
    </row>
    <row r="31" spans="1:19">
      <c r="A31" s="2" t="s">
        <v>63</v>
      </c>
      <c r="F31" s="1"/>
      <c r="G31" s="1"/>
      <c r="I31" s="1"/>
    </row>
    <row r="32" spans="1:19">
      <c r="A32" t="s">
        <v>6</v>
      </c>
      <c r="B32" s="1">
        <v>1</v>
      </c>
      <c r="C32" s="1">
        <v>1</v>
      </c>
      <c r="D32" s="1">
        <v>1760</v>
      </c>
      <c r="E32" s="1">
        <v>1196</v>
      </c>
      <c r="F32" s="1">
        <v>10741</v>
      </c>
      <c r="G32" s="1">
        <v>281959</v>
      </c>
      <c r="H32" s="40">
        <f t="shared" si="0"/>
        <v>4.7560724647459685</v>
      </c>
      <c r="I32" s="1">
        <v>53010</v>
      </c>
      <c r="J32" s="33">
        <f t="shared" si="1"/>
        <v>0.89417043384387018</v>
      </c>
      <c r="K32" s="1">
        <v>150</v>
      </c>
      <c r="L32" s="1">
        <v>8857</v>
      </c>
      <c r="M32" s="1">
        <v>352</v>
      </c>
      <c r="N32" s="1">
        <v>9849</v>
      </c>
      <c r="O32" s="1">
        <v>159</v>
      </c>
      <c r="P32" s="1">
        <v>5556</v>
      </c>
      <c r="Q32" s="1">
        <v>32</v>
      </c>
      <c r="R32" s="1">
        <v>51046</v>
      </c>
      <c r="S32" s="1">
        <v>59284</v>
      </c>
    </row>
    <row r="33" spans="1:19">
      <c r="A33" t="s">
        <v>13</v>
      </c>
      <c r="B33" s="1">
        <v>616</v>
      </c>
      <c r="C33" s="1">
        <v>325</v>
      </c>
      <c r="D33" s="1">
        <v>818</v>
      </c>
      <c r="E33" s="1">
        <v>717</v>
      </c>
      <c r="F33" s="1">
        <v>46379</v>
      </c>
      <c r="G33" s="1">
        <v>65709</v>
      </c>
      <c r="H33" s="40">
        <f t="shared" si="0"/>
        <v>1.6369955156950673</v>
      </c>
      <c r="I33" s="1">
        <v>28475</v>
      </c>
      <c r="J33" s="33">
        <f t="shared" si="1"/>
        <v>0.70939212755356251</v>
      </c>
      <c r="K33" s="1">
        <v>140</v>
      </c>
      <c r="L33" s="1">
        <v>4304</v>
      </c>
      <c r="M33" s="1">
        <v>220</v>
      </c>
      <c r="N33" s="1">
        <v>12160</v>
      </c>
      <c r="O33" s="1">
        <v>6</v>
      </c>
      <c r="P33" s="1">
        <v>4792</v>
      </c>
      <c r="Q33" s="1">
        <v>51</v>
      </c>
      <c r="R33" s="1">
        <v>39978</v>
      </c>
      <c r="S33" s="1">
        <v>40140</v>
      </c>
    </row>
    <row r="34" spans="1:19">
      <c r="A34" t="s">
        <v>20</v>
      </c>
      <c r="B34" s="1">
        <v>458</v>
      </c>
      <c r="C34" s="1">
        <v>446</v>
      </c>
      <c r="D34" s="1">
        <v>998</v>
      </c>
      <c r="E34" s="1">
        <v>771</v>
      </c>
      <c r="F34" s="1">
        <v>20329</v>
      </c>
      <c r="G34" s="1">
        <v>166044</v>
      </c>
      <c r="H34" s="40">
        <f t="shared" si="0"/>
        <v>3.3803057755338859</v>
      </c>
      <c r="I34" s="1">
        <v>15985</v>
      </c>
      <c r="J34" s="33">
        <f t="shared" si="1"/>
        <v>0.32542089941165692</v>
      </c>
      <c r="K34" s="1">
        <v>330</v>
      </c>
      <c r="L34" s="1">
        <v>10741</v>
      </c>
      <c r="M34" s="1">
        <v>492</v>
      </c>
      <c r="N34" s="1">
        <v>13371</v>
      </c>
      <c r="O34" s="1">
        <v>33</v>
      </c>
      <c r="P34" s="1">
        <v>2390</v>
      </c>
      <c r="Q34" s="1">
        <v>26</v>
      </c>
      <c r="R34" s="1">
        <v>25310</v>
      </c>
      <c r="S34" s="1">
        <v>49121</v>
      </c>
    </row>
    <row r="35" spans="1:19">
      <c r="A35" t="s">
        <v>23</v>
      </c>
      <c r="B35" s="1">
        <v>541</v>
      </c>
      <c r="C35" s="1">
        <v>509</v>
      </c>
      <c r="D35" s="1">
        <v>546</v>
      </c>
      <c r="E35" s="1">
        <v>432</v>
      </c>
      <c r="F35" s="1">
        <v>2804</v>
      </c>
      <c r="G35" s="1">
        <v>132065</v>
      </c>
      <c r="H35" s="40">
        <f t="shared" si="0"/>
        <v>2.3326032816998428</v>
      </c>
      <c r="I35" s="1">
        <v>14435</v>
      </c>
      <c r="J35" s="33">
        <f t="shared" si="1"/>
        <v>0.25495875797022094</v>
      </c>
      <c r="K35" s="1">
        <v>276</v>
      </c>
      <c r="L35" s="1">
        <v>2948</v>
      </c>
      <c r="M35" s="1">
        <v>653</v>
      </c>
      <c r="N35" s="1">
        <v>10848</v>
      </c>
      <c r="O35" s="1">
        <v>86</v>
      </c>
      <c r="P35" s="1">
        <v>3008</v>
      </c>
      <c r="Q35" s="1">
        <v>28</v>
      </c>
      <c r="R35" s="1">
        <v>26303</v>
      </c>
      <c r="S35" s="1">
        <v>56617</v>
      </c>
    </row>
    <row r="36" spans="1:19">
      <c r="A36" t="s">
        <v>29</v>
      </c>
      <c r="B36" s="1">
        <v>248</v>
      </c>
      <c r="C36" s="1">
        <v>198</v>
      </c>
      <c r="D36" s="1">
        <v>176</v>
      </c>
      <c r="E36" s="1">
        <v>130</v>
      </c>
      <c r="F36" s="1">
        <v>5656</v>
      </c>
      <c r="G36" s="1">
        <v>49777</v>
      </c>
      <c r="H36" s="40">
        <f t="shared" si="0"/>
        <v>1.1968502043760518</v>
      </c>
      <c r="I36" s="1">
        <v>22493</v>
      </c>
      <c r="J36" s="33">
        <f t="shared" si="1"/>
        <v>0.54082712190430393</v>
      </c>
      <c r="K36" s="1">
        <v>77</v>
      </c>
      <c r="L36" s="1">
        <v>3141</v>
      </c>
      <c r="M36" s="1">
        <v>101</v>
      </c>
      <c r="N36" s="1">
        <v>4488</v>
      </c>
      <c r="O36" s="1">
        <v>114</v>
      </c>
      <c r="P36" s="1">
        <v>5111</v>
      </c>
      <c r="Q36" s="1">
        <v>13</v>
      </c>
      <c r="R36" s="1">
        <v>37233</v>
      </c>
      <c r="S36" s="1">
        <v>41590</v>
      </c>
    </row>
    <row r="37" spans="1:19">
      <c r="A37" t="s">
        <v>33</v>
      </c>
      <c r="B37" s="1">
        <v>589</v>
      </c>
      <c r="C37" s="1">
        <v>471</v>
      </c>
      <c r="D37" s="1">
        <v>161</v>
      </c>
      <c r="E37" s="1">
        <v>135</v>
      </c>
      <c r="F37" s="1">
        <v>62035</v>
      </c>
      <c r="G37" s="1">
        <v>248642</v>
      </c>
      <c r="H37" s="40">
        <f t="shared" si="0"/>
        <v>4.3267671318692793</v>
      </c>
      <c r="I37" s="1">
        <v>33979</v>
      </c>
      <c r="J37" s="33">
        <f t="shared" si="1"/>
        <v>0.59128876205060388</v>
      </c>
      <c r="K37" s="1">
        <v>128</v>
      </c>
      <c r="L37" s="1">
        <v>3940</v>
      </c>
      <c r="M37" s="1">
        <v>405</v>
      </c>
      <c r="N37" s="1">
        <v>10621</v>
      </c>
      <c r="O37" s="1">
        <v>17</v>
      </c>
      <c r="P37" s="1">
        <v>898</v>
      </c>
      <c r="Q37" s="1">
        <v>11</v>
      </c>
      <c r="R37" s="1">
        <v>15717</v>
      </c>
      <c r="S37" s="1">
        <v>57466</v>
      </c>
    </row>
    <row r="38" spans="1:19">
      <c r="A38" t="s">
        <v>38</v>
      </c>
      <c r="B38" s="1">
        <v>1017</v>
      </c>
      <c r="C38" s="1">
        <v>1142</v>
      </c>
      <c r="D38" s="1">
        <v>11</v>
      </c>
      <c r="E38" s="1">
        <v>9</v>
      </c>
      <c r="F38" s="1">
        <v>52255</v>
      </c>
      <c r="G38" s="1">
        <v>612089</v>
      </c>
      <c r="H38" s="40">
        <f t="shared" si="0"/>
        <v>13.928841252503187</v>
      </c>
      <c r="I38" s="1">
        <v>15757</v>
      </c>
      <c r="J38" s="33">
        <f t="shared" si="1"/>
        <v>0.35856999817950119</v>
      </c>
      <c r="K38" s="1">
        <v>178</v>
      </c>
      <c r="L38" s="1">
        <v>9378</v>
      </c>
      <c r="M38" s="1">
        <v>252</v>
      </c>
      <c r="N38" s="1">
        <v>10158</v>
      </c>
      <c r="O38" s="1">
        <v>3</v>
      </c>
      <c r="P38" s="1">
        <v>300</v>
      </c>
      <c r="Q38" s="1">
        <v>23</v>
      </c>
      <c r="R38" s="1">
        <v>19947</v>
      </c>
      <c r="S38" s="1">
        <v>43944</v>
      </c>
    </row>
    <row r="39" spans="1:19">
      <c r="A39" t="s">
        <v>44</v>
      </c>
      <c r="B39" s="1">
        <v>912</v>
      </c>
      <c r="C39" s="1">
        <v>675</v>
      </c>
      <c r="D39" s="1">
        <v>262</v>
      </c>
      <c r="E39" s="1">
        <v>259</v>
      </c>
      <c r="F39" s="1">
        <v>10731</v>
      </c>
      <c r="G39" s="1">
        <v>141520</v>
      </c>
      <c r="H39" s="40">
        <f t="shared" si="0"/>
        <v>2.9429991473787096</v>
      </c>
      <c r="I39" s="1">
        <v>29881</v>
      </c>
      <c r="J39" s="33">
        <f t="shared" si="1"/>
        <v>0.62139455570112501</v>
      </c>
      <c r="K39" s="1">
        <v>179</v>
      </c>
      <c r="L39" s="1">
        <v>5635</v>
      </c>
      <c r="M39" s="1">
        <v>200</v>
      </c>
      <c r="N39" s="1">
        <v>6137</v>
      </c>
      <c r="O39" s="1">
        <v>0</v>
      </c>
      <c r="P39" s="1">
        <v>0</v>
      </c>
      <c r="Q39" s="1">
        <v>11</v>
      </c>
      <c r="R39" s="1">
        <v>20350</v>
      </c>
      <c r="S39" s="1">
        <v>48087</v>
      </c>
    </row>
    <row r="40" spans="1:19">
      <c r="A40" t="s">
        <v>45</v>
      </c>
      <c r="B40" s="1">
        <v>192</v>
      </c>
      <c r="C40" s="1">
        <v>86</v>
      </c>
      <c r="D40" s="1">
        <v>827</v>
      </c>
      <c r="E40" s="1">
        <v>686</v>
      </c>
      <c r="F40" s="1">
        <v>14738</v>
      </c>
      <c r="G40" s="1">
        <v>94035</v>
      </c>
      <c r="H40" s="40">
        <f t="shared" si="0"/>
        <v>1.7072750049928285</v>
      </c>
      <c r="I40" s="1">
        <v>20976</v>
      </c>
      <c r="J40" s="33">
        <f t="shared" si="1"/>
        <v>0.38083480092231159</v>
      </c>
      <c r="K40" s="1">
        <v>68</v>
      </c>
      <c r="L40" s="1">
        <v>1398</v>
      </c>
      <c r="M40" s="1">
        <v>68</v>
      </c>
      <c r="N40" s="1">
        <v>1398</v>
      </c>
      <c r="O40" s="1">
        <v>6</v>
      </c>
      <c r="P40" s="1">
        <v>187</v>
      </c>
      <c r="Q40" s="1">
        <v>32</v>
      </c>
      <c r="R40" s="1">
        <v>31225</v>
      </c>
      <c r="S40" s="1">
        <v>55079</v>
      </c>
    </row>
    <row r="41" spans="1:19" s="102" customFormat="1">
      <c r="B41" s="107"/>
      <c r="C41" s="107"/>
      <c r="D41" s="107"/>
      <c r="E41" s="107"/>
      <c r="F41" s="107"/>
      <c r="G41" s="107"/>
      <c r="H41" s="108"/>
      <c r="I41" s="107"/>
      <c r="J41" s="103"/>
      <c r="K41" s="107"/>
      <c r="L41" s="107"/>
      <c r="M41" s="107"/>
      <c r="N41" s="107"/>
      <c r="O41" s="107"/>
      <c r="P41" s="107"/>
      <c r="Q41" s="107"/>
      <c r="R41" s="107"/>
      <c r="S41" s="107"/>
    </row>
    <row r="42" spans="1:19">
      <c r="A42" s="2" t="s">
        <v>64</v>
      </c>
      <c r="F42" s="1"/>
      <c r="G42" s="1"/>
      <c r="I42" s="1"/>
    </row>
    <row r="43" spans="1:19">
      <c r="A43" t="s">
        <v>8</v>
      </c>
      <c r="B43" s="1">
        <v>546</v>
      </c>
      <c r="C43" s="1">
        <v>334</v>
      </c>
      <c r="D43" s="1">
        <v>635</v>
      </c>
      <c r="E43" s="1">
        <v>518</v>
      </c>
      <c r="F43" s="1">
        <v>41012</v>
      </c>
      <c r="G43" s="1">
        <v>162860</v>
      </c>
      <c r="H43" s="40">
        <f t="shared" si="0"/>
        <v>2.6125316821200553</v>
      </c>
      <c r="I43" s="1">
        <v>28593</v>
      </c>
      <c r="J43" s="33">
        <f t="shared" si="1"/>
        <v>0.45867689050017646</v>
      </c>
      <c r="K43" s="1">
        <v>312</v>
      </c>
      <c r="L43" s="1">
        <v>9503</v>
      </c>
      <c r="M43" s="1">
        <v>404</v>
      </c>
      <c r="N43" s="1">
        <v>11326</v>
      </c>
      <c r="O43" s="1">
        <v>76</v>
      </c>
      <c r="P43" s="1">
        <v>2036</v>
      </c>
      <c r="Q43" s="1">
        <v>68</v>
      </c>
      <c r="R43" s="1">
        <v>68720</v>
      </c>
      <c r="S43" s="1">
        <v>62338</v>
      </c>
    </row>
    <row r="44" spans="1:19">
      <c r="A44" t="s">
        <v>21</v>
      </c>
      <c r="B44" s="1">
        <v>52</v>
      </c>
      <c r="C44" s="1">
        <v>50</v>
      </c>
      <c r="D44" s="1">
        <v>468</v>
      </c>
      <c r="E44" s="1">
        <v>195</v>
      </c>
      <c r="F44" s="1">
        <v>2389</v>
      </c>
      <c r="G44" s="1">
        <v>106714</v>
      </c>
      <c r="H44" s="40">
        <f t="shared" si="0"/>
        <v>1.58805321586952</v>
      </c>
      <c r="I44" s="1">
        <v>32815</v>
      </c>
      <c r="J44" s="33">
        <f t="shared" si="1"/>
        <v>0.4883329861007768</v>
      </c>
      <c r="K44" s="1">
        <v>129</v>
      </c>
      <c r="L44" s="1">
        <v>3764</v>
      </c>
      <c r="M44" s="1">
        <v>247</v>
      </c>
      <c r="N44" s="1">
        <v>7527</v>
      </c>
      <c r="O44" s="1">
        <v>108</v>
      </c>
      <c r="P44" s="1">
        <v>3587</v>
      </c>
      <c r="Q44" s="1">
        <v>12</v>
      </c>
      <c r="R44" s="1">
        <v>6275</v>
      </c>
      <c r="S44" s="1">
        <v>67198</v>
      </c>
    </row>
    <row r="45" spans="1:19">
      <c r="A45" t="s">
        <v>27</v>
      </c>
      <c r="B45" s="1">
        <v>409</v>
      </c>
      <c r="C45" s="1">
        <v>241</v>
      </c>
      <c r="D45" s="1">
        <v>877</v>
      </c>
      <c r="E45" s="1">
        <v>652</v>
      </c>
      <c r="F45" s="1">
        <v>40131</v>
      </c>
      <c r="G45" s="1">
        <v>230875</v>
      </c>
      <c r="H45" s="40">
        <f>(G45/S45)</f>
        <v>2.9531210028140191</v>
      </c>
      <c r="I45" s="1">
        <v>66371</v>
      </c>
      <c r="J45" s="33">
        <f>(I45/S45)</f>
        <v>0.8489511383985674</v>
      </c>
      <c r="K45" s="1">
        <v>89</v>
      </c>
      <c r="L45" s="1">
        <v>1350</v>
      </c>
      <c r="M45" s="1">
        <v>104</v>
      </c>
      <c r="N45" s="1">
        <v>1750</v>
      </c>
      <c r="O45" s="1">
        <v>2</v>
      </c>
      <c r="P45" s="1">
        <v>125</v>
      </c>
      <c r="Q45" s="1">
        <v>14</v>
      </c>
      <c r="R45" s="1">
        <v>37197</v>
      </c>
      <c r="S45" s="1">
        <v>78180</v>
      </c>
    </row>
    <row r="46" spans="1:19">
      <c r="A46" t="s">
        <v>34</v>
      </c>
      <c r="B46" s="1">
        <v>71</v>
      </c>
      <c r="C46" s="1">
        <v>95</v>
      </c>
      <c r="D46" s="1">
        <v>2890</v>
      </c>
      <c r="E46" s="1">
        <v>1956</v>
      </c>
      <c r="F46" s="1">
        <v>16692</v>
      </c>
      <c r="G46" s="1">
        <v>178281</v>
      </c>
      <c r="H46" s="40">
        <f t="shared" si="0"/>
        <v>2.5979016393442622</v>
      </c>
      <c r="I46" s="1">
        <v>26320</v>
      </c>
      <c r="J46" s="33">
        <f t="shared" si="1"/>
        <v>0.3835336976320583</v>
      </c>
      <c r="K46" s="1">
        <v>336</v>
      </c>
      <c r="L46" s="1">
        <v>4310</v>
      </c>
      <c r="M46" s="1">
        <v>418</v>
      </c>
      <c r="N46" s="1">
        <v>6678</v>
      </c>
      <c r="O46" s="1">
        <v>65</v>
      </c>
      <c r="P46" s="1">
        <v>3476</v>
      </c>
      <c r="Q46" s="1">
        <v>63</v>
      </c>
      <c r="R46" s="1">
        <v>76026</v>
      </c>
      <c r="S46" s="1">
        <v>68625</v>
      </c>
    </row>
    <row r="47" spans="1:19">
      <c r="A47" t="s">
        <v>35</v>
      </c>
      <c r="B47" s="1">
        <v>220</v>
      </c>
      <c r="C47" s="1">
        <v>142</v>
      </c>
      <c r="D47" s="1">
        <v>352</v>
      </c>
      <c r="E47" s="1">
        <v>273</v>
      </c>
      <c r="F47" s="1">
        <v>36514</v>
      </c>
      <c r="G47" s="1">
        <v>63429</v>
      </c>
      <c r="H47" s="40">
        <f t="shared" si="0"/>
        <v>1.01317807168871</v>
      </c>
      <c r="I47" s="1">
        <v>15724</v>
      </c>
      <c r="J47" s="33">
        <f t="shared" si="1"/>
        <v>0.25116605967669797</v>
      </c>
      <c r="K47" s="1">
        <v>341</v>
      </c>
      <c r="L47" s="1">
        <v>7650</v>
      </c>
      <c r="M47" s="1">
        <v>559</v>
      </c>
      <c r="N47" s="1">
        <v>10746</v>
      </c>
      <c r="O47" s="1">
        <v>205</v>
      </c>
      <c r="P47" s="1">
        <v>558</v>
      </c>
      <c r="Q47" s="1">
        <v>40</v>
      </c>
      <c r="R47" s="1">
        <v>13814</v>
      </c>
      <c r="S47" s="1">
        <v>62604</v>
      </c>
    </row>
    <row r="48" spans="1:19">
      <c r="A48" t="s">
        <v>41</v>
      </c>
      <c r="B48" s="1">
        <v>1033</v>
      </c>
      <c r="C48" s="1">
        <v>376</v>
      </c>
      <c r="D48" s="1">
        <v>199</v>
      </c>
      <c r="E48" s="1">
        <v>135</v>
      </c>
      <c r="F48" s="1">
        <v>50170</v>
      </c>
      <c r="G48" s="1">
        <v>246339</v>
      </c>
      <c r="H48" s="40">
        <f t="shared" si="0"/>
        <v>3.1015297450424928</v>
      </c>
      <c r="I48" s="1">
        <v>44567</v>
      </c>
      <c r="J48" s="33">
        <f t="shared" si="1"/>
        <v>0.56112055398174376</v>
      </c>
      <c r="K48" s="1">
        <v>119</v>
      </c>
      <c r="L48" s="1">
        <v>2602</v>
      </c>
      <c r="M48" s="1">
        <v>177</v>
      </c>
      <c r="N48" s="1">
        <v>4377</v>
      </c>
      <c r="O48" s="1">
        <v>59</v>
      </c>
      <c r="P48" s="1">
        <v>4006</v>
      </c>
      <c r="Q48" s="1">
        <v>42</v>
      </c>
      <c r="R48" s="1">
        <v>62699</v>
      </c>
      <c r="S48" s="1">
        <v>79425</v>
      </c>
    </row>
    <row r="49" spans="1:19">
      <c r="A49" t="s">
        <v>42</v>
      </c>
      <c r="B49" s="1">
        <v>1529</v>
      </c>
      <c r="C49" s="1">
        <v>457</v>
      </c>
      <c r="D49" s="1">
        <v>440</v>
      </c>
      <c r="E49" s="1">
        <v>306</v>
      </c>
      <c r="F49" s="1">
        <v>26422</v>
      </c>
      <c r="G49" s="1">
        <v>125695</v>
      </c>
      <c r="H49" s="40">
        <f t="shared" si="0"/>
        <v>1.6305602760517337</v>
      </c>
      <c r="I49" s="1">
        <v>33801</v>
      </c>
      <c r="J49" s="33">
        <f t="shared" si="1"/>
        <v>0.43847860209892719</v>
      </c>
      <c r="K49" s="1">
        <v>265</v>
      </c>
      <c r="L49" s="1">
        <v>12604</v>
      </c>
      <c r="M49" s="1">
        <v>658</v>
      </c>
      <c r="N49" s="1">
        <v>21132</v>
      </c>
      <c r="O49" s="1">
        <v>68</v>
      </c>
      <c r="P49" s="1">
        <v>9978</v>
      </c>
      <c r="Q49" s="1">
        <v>87</v>
      </c>
      <c r="R49" s="1">
        <v>44491</v>
      </c>
      <c r="S49" s="1">
        <v>77087</v>
      </c>
    </row>
    <row r="50" spans="1:19" s="102" customFormat="1">
      <c r="B50" s="107"/>
      <c r="C50" s="107"/>
      <c r="D50" s="107"/>
      <c r="E50" s="107"/>
      <c r="H50" s="108"/>
      <c r="J50" s="103"/>
      <c r="K50" s="107"/>
      <c r="L50" s="107"/>
      <c r="M50" s="107"/>
      <c r="N50" s="107"/>
      <c r="O50" s="107"/>
      <c r="P50" s="107"/>
      <c r="Q50" s="107"/>
      <c r="R50" s="107"/>
      <c r="S50" s="107"/>
    </row>
    <row r="51" spans="1:19">
      <c r="A51" s="2" t="s">
        <v>65</v>
      </c>
    </row>
    <row r="52" spans="1:19">
      <c r="A52" t="s">
        <v>22</v>
      </c>
      <c r="B52" s="1">
        <v>523</v>
      </c>
      <c r="C52" s="1">
        <v>333</v>
      </c>
      <c r="D52" s="1">
        <v>1123</v>
      </c>
      <c r="E52" s="1">
        <v>1037</v>
      </c>
      <c r="F52" s="1">
        <v>22596</v>
      </c>
      <c r="G52" s="1">
        <v>256628</v>
      </c>
      <c r="H52" s="40">
        <f t="shared" si="0"/>
        <v>2.4601491650209941</v>
      </c>
      <c r="I52" s="1">
        <v>45341</v>
      </c>
      <c r="J52" s="33">
        <f t="shared" si="1"/>
        <v>0.43465881856701882</v>
      </c>
      <c r="K52" s="1">
        <v>148</v>
      </c>
      <c r="L52" s="1">
        <v>6400</v>
      </c>
      <c r="M52" s="1">
        <v>266</v>
      </c>
      <c r="N52" s="1">
        <v>11398</v>
      </c>
      <c r="O52" s="1">
        <v>12</v>
      </c>
      <c r="P52" s="1">
        <v>1537</v>
      </c>
      <c r="Q52" s="1">
        <v>46</v>
      </c>
      <c r="R52" s="1">
        <v>83496</v>
      </c>
      <c r="S52" s="1">
        <v>104314</v>
      </c>
    </row>
    <row r="53" spans="1:19">
      <c r="A53" t="s">
        <v>24</v>
      </c>
      <c r="B53" s="1">
        <v>683</v>
      </c>
      <c r="C53" s="1">
        <v>385</v>
      </c>
      <c r="D53" s="1">
        <v>935</v>
      </c>
      <c r="E53" s="1">
        <v>507</v>
      </c>
      <c r="F53" s="1">
        <v>18222</v>
      </c>
      <c r="G53" s="1">
        <v>280440</v>
      </c>
      <c r="H53" s="40">
        <f t="shared" si="0"/>
        <v>3.0693123488272827</v>
      </c>
      <c r="I53" s="1">
        <v>39582</v>
      </c>
      <c r="J53" s="33">
        <f t="shared" si="1"/>
        <v>0.43321038864385075</v>
      </c>
      <c r="K53" s="1">
        <v>417</v>
      </c>
      <c r="L53" s="1">
        <v>11365</v>
      </c>
      <c r="M53" s="1">
        <v>577</v>
      </c>
      <c r="N53" s="1">
        <v>14208</v>
      </c>
      <c r="O53" s="1">
        <v>107</v>
      </c>
      <c r="P53" s="1">
        <v>1872</v>
      </c>
      <c r="Q53" s="1">
        <v>54</v>
      </c>
      <c r="R53" s="1">
        <v>67619</v>
      </c>
      <c r="S53" s="1">
        <v>91369</v>
      </c>
    </row>
    <row r="54" spans="1:19">
      <c r="A54" t="s">
        <v>28</v>
      </c>
      <c r="B54" s="1">
        <v>0</v>
      </c>
      <c r="C54" s="1">
        <v>0</v>
      </c>
      <c r="D54" s="1">
        <v>1220</v>
      </c>
      <c r="E54" s="1">
        <v>885</v>
      </c>
      <c r="F54" s="1">
        <v>25136</v>
      </c>
      <c r="G54" s="1">
        <v>294802</v>
      </c>
      <c r="H54" s="40">
        <f t="shared" si="0"/>
        <v>3.1378271652244254</v>
      </c>
      <c r="I54" s="1">
        <v>25094</v>
      </c>
      <c r="J54" s="33">
        <f t="shared" si="1"/>
        <v>0.26709667805558218</v>
      </c>
      <c r="K54" s="1">
        <v>519</v>
      </c>
      <c r="L54" s="1">
        <v>25915</v>
      </c>
      <c r="M54" s="1">
        <v>1487</v>
      </c>
      <c r="N54" s="1">
        <v>35017</v>
      </c>
      <c r="O54" s="1">
        <v>152</v>
      </c>
      <c r="P54" s="1">
        <v>14963</v>
      </c>
      <c r="Q54" s="1">
        <v>132</v>
      </c>
      <c r="R54" s="1">
        <v>64014</v>
      </c>
      <c r="S54" s="1">
        <v>93951</v>
      </c>
    </row>
    <row r="55" spans="1:19">
      <c r="A55" t="s">
        <v>31</v>
      </c>
      <c r="B55" s="1">
        <v>632</v>
      </c>
      <c r="C55" s="1">
        <v>514</v>
      </c>
      <c r="D55" s="1">
        <v>2011</v>
      </c>
      <c r="E55" s="1">
        <v>1300</v>
      </c>
      <c r="F55" s="1">
        <v>34592</v>
      </c>
      <c r="G55" s="1">
        <v>143031</v>
      </c>
      <c r="H55" s="40">
        <f t="shared" si="0"/>
        <v>1.4086589125146498</v>
      </c>
      <c r="I55" s="1">
        <v>45482</v>
      </c>
      <c r="J55" s="33">
        <f t="shared" si="1"/>
        <v>0.44793523543141911</v>
      </c>
      <c r="K55" s="1">
        <v>330</v>
      </c>
      <c r="L55" s="1">
        <v>8108</v>
      </c>
      <c r="M55" s="1">
        <v>1195</v>
      </c>
      <c r="N55" s="1">
        <v>19853</v>
      </c>
      <c r="O55" s="1">
        <v>47</v>
      </c>
      <c r="P55" s="1">
        <v>80</v>
      </c>
      <c r="Q55" s="1">
        <v>45</v>
      </c>
      <c r="R55" s="1">
        <v>78535</v>
      </c>
      <c r="S55" s="1">
        <v>101537</v>
      </c>
    </row>
    <row r="56" spans="1:19" s="102" customFormat="1">
      <c r="B56" s="107"/>
      <c r="C56" s="107"/>
      <c r="D56" s="107"/>
      <c r="E56" s="107"/>
      <c r="F56" s="107"/>
      <c r="G56" s="107"/>
      <c r="H56" s="108"/>
      <c r="I56" s="107"/>
      <c r="J56" s="103"/>
      <c r="K56" s="107"/>
      <c r="L56" s="107"/>
      <c r="M56" s="107"/>
      <c r="N56" s="107"/>
      <c r="O56" s="107"/>
      <c r="P56" s="107"/>
      <c r="Q56" s="107"/>
      <c r="R56" s="107"/>
      <c r="S56" s="107"/>
    </row>
    <row r="57" spans="1:19">
      <c r="A57" s="2" t="s">
        <v>144</v>
      </c>
      <c r="F57" s="1"/>
      <c r="G57" s="1"/>
      <c r="I57" s="1"/>
    </row>
    <row r="58" spans="1:19">
      <c r="A58" t="s">
        <v>5</v>
      </c>
      <c r="B58" s="1">
        <v>431</v>
      </c>
      <c r="C58" s="1">
        <v>431</v>
      </c>
      <c r="D58" s="1">
        <v>460</v>
      </c>
      <c r="E58" s="1">
        <v>460</v>
      </c>
      <c r="F58" s="1">
        <v>128620</v>
      </c>
      <c r="G58" s="1">
        <v>682167</v>
      </c>
      <c r="H58" s="40">
        <f t="shared" si="0"/>
        <v>3.1937554425686114</v>
      </c>
      <c r="I58" s="1">
        <v>111505</v>
      </c>
      <c r="J58" s="33">
        <f t="shared" si="1"/>
        <v>0.522041817654054</v>
      </c>
      <c r="K58" s="1">
        <v>1619</v>
      </c>
      <c r="L58" s="1">
        <v>34369</v>
      </c>
      <c r="M58" s="1">
        <v>2439</v>
      </c>
      <c r="N58" s="1">
        <v>51693</v>
      </c>
      <c r="O58" s="1">
        <v>599</v>
      </c>
      <c r="P58" s="1">
        <v>27469</v>
      </c>
      <c r="Q58" s="1">
        <v>165</v>
      </c>
      <c r="R58" s="1">
        <v>122995</v>
      </c>
      <c r="S58" s="1">
        <v>213594</v>
      </c>
    </row>
    <row r="59" spans="1:19">
      <c r="A59" t="s">
        <v>11</v>
      </c>
      <c r="B59" s="1">
        <v>7492</v>
      </c>
      <c r="C59" s="1">
        <v>3668</v>
      </c>
      <c r="D59" s="1">
        <v>2874</v>
      </c>
      <c r="E59" s="1">
        <v>2160</v>
      </c>
      <c r="F59" s="1">
        <v>369666</v>
      </c>
      <c r="G59" s="1">
        <v>1247185</v>
      </c>
      <c r="H59" s="40">
        <f t="shared" si="0"/>
        <v>4.5860145465777302</v>
      </c>
      <c r="I59" s="1">
        <v>125299</v>
      </c>
      <c r="J59" s="33">
        <f t="shared" si="1"/>
        <v>0.46073600682468357</v>
      </c>
      <c r="K59" s="1">
        <v>1483</v>
      </c>
      <c r="L59" s="1">
        <v>65389</v>
      </c>
      <c r="M59" s="1">
        <v>1903</v>
      </c>
      <c r="N59" s="1">
        <v>73005</v>
      </c>
      <c r="O59" s="1">
        <v>691</v>
      </c>
      <c r="P59" s="1">
        <v>40151</v>
      </c>
      <c r="Q59" s="1">
        <v>240</v>
      </c>
      <c r="R59" s="1">
        <v>406840</v>
      </c>
      <c r="S59" s="1">
        <v>271954</v>
      </c>
    </row>
    <row r="60" spans="1:19">
      <c r="A60" t="s">
        <v>15</v>
      </c>
      <c r="B60" s="1">
        <v>84</v>
      </c>
      <c r="C60" s="1">
        <v>38</v>
      </c>
      <c r="D60" s="1">
        <v>1141</v>
      </c>
      <c r="E60" s="1">
        <v>873</v>
      </c>
      <c r="F60" s="1">
        <v>227858</v>
      </c>
      <c r="G60" s="1">
        <v>378483</v>
      </c>
      <c r="H60" s="40">
        <f t="shared" si="0"/>
        <v>2.1208281967947999</v>
      </c>
      <c r="I60" s="1">
        <v>74141</v>
      </c>
      <c r="J60" s="33">
        <f t="shared" si="1"/>
        <v>0.41544884007620753</v>
      </c>
      <c r="K60" s="1">
        <v>604</v>
      </c>
      <c r="L60" s="1">
        <v>14080</v>
      </c>
      <c r="M60" s="1">
        <v>1288</v>
      </c>
      <c r="N60" s="1">
        <v>30985</v>
      </c>
      <c r="O60" s="1">
        <v>72</v>
      </c>
      <c r="P60" s="1">
        <v>1206</v>
      </c>
      <c r="Q60" s="1">
        <v>71</v>
      </c>
      <c r="R60" s="1">
        <v>75777</v>
      </c>
      <c r="S60" s="1">
        <v>178460</v>
      </c>
    </row>
    <row r="61" spans="1:19">
      <c r="A61" t="s">
        <v>17</v>
      </c>
      <c r="B61" s="1">
        <v>2472</v>
      </c>
      <c r="C61" s="1">
        <v>1057</v>
      </c>
      <c r="D61" s="1">
        <v>792</v>
      </c>
      <c r="E61" s="1">
        <v>540</v>
      </c>
      <c r="F61" s="1">
        <v>109548</v>
      </c>
      <c r="G61" s="1">
        <v>883869</v>
      </c>
      <c r="H61" s="40">
        <f t="shared" si="0"/>
        <v>3.5690248334342822</v>
      </c>
      <c r="I61" s="1">
        <v>219239</v>
      </c>
      <c r="J61" s="33">
        <f t="shared" si="1"/>
        <v>0.88527760952957801</v>
      </c>
      <c r="K61" s="1">
        <v>1088</v>
      </c>
      <c r="L61" s="1">
        <v>29405</v>
      </c>
      <c r="M61" s="1">
        <v>2295</v>
      </c>
      <c r="N61" s="1">
        <v>45202</v>
      </c>
      <c r="O61" s="1">
        <v>150</v>
      </c>
      <c r="P61" s="1">
        <v>10087</v>
      </c>
      <c r="Q61" s="1">
        <v>186</v>
      </c>
      <c r="R61" s="1">
        <v>229087</v>
      </c>
      <c r="S61" s="1">
        <v>247650</v>
      </c>
    </row>
    <row r="62" spans="1:19">
      <c r="A62" t="s">
        <v>18</v>
      </c>
      <c r="B62" s="1">
        <v>840</v>
      </c>
      <c r="C62" s="1">
        <v>689</v>
      </c>
      <c r="D62" s="1">
        <v>5522</v>
      </c>
      <c r="E62" s="1">
        <v>5181</v>
      </c>
      <c r="F62" s="1">
        <v>60246</v>
      </c>
      <c r="G62" s="1">
        <v>634296</v>
      </c>
      <c r="H62" s="40">
        <f t="shared" si="0"/>
        <v>4.143017635532332</v>
      </c>
      <c r="I62" s="1">
        <v>51403</v>
      </c>
      <c r="J62" s="33">
        <f t="shared" si="1"/>
        <v>0.33574787720444155</v>
      </c>
      <c r="K62" s="1">
        <v>675</v>
      </c>
      <c r="L62" s="1">
        <v>16980</v>
      </c>
      <c r="M62" s="1">
        <v>1167</v>
      </c>
      <c r="N62" s="1">
        <v>33903</v>
      </c>
      <c r="O62" s="1">
        <v>243</v>
      </c>
      <c r="P62" s="1">
        <v>6171</v>
      </c>
      <c r="Q62" s="1">
        <v>120</v>
      </c>
      <c r="R62" s="1">
        <v>145472</v>
      </c>
      <c r="S62" s="1">
        <v>153100</v>
      </c>
    </row>
    <row r="63" spans="1:19" s="102" customFormat="1">
      <c r="A63" s="106"/>
      <c r="B63" s="110"/>
      <c r="C63" s="110"/>
      <c r="D63" s="110"/>
      <c r="E63" s="110"/>
      <c r="F63" s="106"/>
      <c r="G63" s="106"/>
      <c r="H63" s="108"/>
      <c r="I63" s="106"/>
      <c r="J63" s="103"/>
      <c r="K63" s="110"/>
      <c r="L63" s="110"/>
      <c r="M63" s="110"/>
      <c r="N63" s="110"/>
      <c r="O63" s="110"/>
      <c r="P63" s="110"/>
      <c r="Q63" s="110"/>
      <c r="R63" s="110"/>
      <c r="S63" s="107"/>
    </row>
    <row r="64" spans="1:19">
      <c r="A64" s="2" t="s">
        <v>67</v>
      </c>
    </row>
    <row r="65" spans="1:19">
      <c r="A65" t="s">
        <v>1</v>
      </c>
      <c r="B65" s="1">
        <v>0</v>
      </c>
      <c r="C65" s="1">
        <v>0</v>
      </c>
      <c r="D65" s="1">
        <v>5</v>
      </c>
      <c r="E65" s="1">
        <v>5</v>
      </c>
      <c r="F65" s="1">
        <v>5616</v>
      </c>
      <c r="G65" s="1">
        <v>15050</v>
      </c>
      <c r="H65" s="40">
        <f t="shared" si="0"/>
        <v>3.8304912191397302</v>
      </c>
      <c r="I65" s="1">
        <v>2664</v>
      </c>
      <c r="J65" s="33">
        <f t="shared" si="1"/>
        <v>0.67803512344107919</v>
      </c>
      <c r="K65" s="1">
        <v>4</v>
      </c>
      <c r="L65" s="1">
        <v>32</v>
      </c>
      <c r="M65" s="1">
        <v>5</v>
      </c>
      <c r="N65" s="1">
        <v>113</v>
      </c>
      <c r="O65" s="1">
        <v>0</v>
      </c>
      <c r="P65" s="1">
        <v>0</v>
      </c>
      <c r="Q65" s="1">
        <v>5</v>
      </c>
      <c r="R65" s="1">
        <v>3784</v>
      </c>
      <c r="S65" s="1">
        <v>3929</v>
      </c>
    </row>
    <row r="66" spans="1:19">
      <c r="A66" t="s">
        <v>71</v>
      </c>
      <c r="B66" s="1">
        <v>0</v>
      </c>
      <c r="C66" s="1">
        <v>0</v>
      </c>
      <c r="D66" s="1">
        <v>25</v>
      </c>
      <c r="E66" s="1">
        <v>20</v>
      </c>
      <c r="F66" s="1">
        <v>3027</v>
      </c>
      <c r="G66" s="1">
        <v>43954</v>
      </c>
      <c r="H66" s="40">
        <f t="shared" si="0"/>
        <v>2.5132368917605352</v>
      </c>
      <c r="I66" s="1">
        <v>4955</v>
      </c>
      <c r="J66" s="33">
        <f t="shared" si="1"/>
        <v>0.28332094459374463</v>
      </c>
      <c r="K66" s="1">
        <v>132</v>
      </c>
      <c r="L66" s="1">
        <v>2027</v>
      </c>
      <c r="M66" s="1">
        <v>142</v>
      </c>
      <c r="N66" s="1">
        <v>2516</v>
      </c>
      <c r="O66" s="1">
        <v>0</v>
      </c>
      <c r="P66" s="1">
        <v>0</v>
      </c>
      <c r="Q66" s="1">
        <v>19</v>
      </c>
      <c r="R66" s="1">
        <v>8375</v>
      </c>
      <c r="S66" s="1">
        <v>17489</v>
      </c>
    </row>
    <row r="67" spans="1:19" s="102" customFormat="1">
      <c r="B67" s="107"/>
      <c r="C67" s="107"/>
      <c r="D67" s="107"/>
      <c r="E67" s="107"/>
      <c r="H67" s="108"/>
      <c r="J67" s="103"/>
      <c r="K67" s="107"/>
      <c r="L67" s="107"/>
      <c r="M67" s="107"/>
      <c r="N67" s="107"/>
      <c r="O67" s="107"/>
      <c r="P67" s="107"/>
      <c r="Q67" s="107"/>
      <c r="R67" s="107"/>
      <c r="S67" s="107"/>
    </row>
    <row r="68" spans="1:19" s="2" customFormat="1">
      <c r="A68" s="2" t="s">
        <v>68</v>
      </c>
      <c r="B68" s="27">
        <f t="shared" ref="B68:G68" si="2">SUM(B5:B67)</f>
        <v>26181</v>
      </c>
      <c r="C68" s="27">
        <f t="shared" si="2"/>
        <v>15703</v>
      </c>
      <c r="D68" s="27">
        <f t="shared" si="2"/>
        <v>32662</v>
      </c>
      <c r="E68" s="27">
        <f t="shared" si="2"/>
        <v>24978</v>
      </c>
      <c r="F68" s="27">
        <f t="shared" si="2"/>
        <v>1687835</v>
      </c>
      <c r="G68" s="27">
        <f t="shared" si="2"/>
        <v>8818526</v>
      </c>
      <c r="H68" s="38">
        <f t="shared" si="0"/>
        <v>3.0009092709566199</v>
      </c>
      <c r="I68" s="27">
        <f>SUM(I5:I67)</f>
        <v>1402428</v>
      </c>
      <c r="J68" s="35">
        <f t="shared" si="1"/>
        <v>0.47724066210715377</v>
      </c>
      <c r="K68" s="27">
        <f t="shared" ref="K68:R68" si="3">SUM(K5:K67)</f>
        <v>11620</v>
      </c>
      <c r="L68" s="27">
        <f t="shared" si="3"/>
        <v>353118</v>
      </c>
      <c r="M68" s="27">
        <f t="shared" si="3"/>
        <v>20962</v>
      </c>
      <c r="N68" s="27">
        <f t="shared" si="3"/>
        <v>545074</v>
      </c>
      <c r="O68" s="27">
        <f t="shared" si="3"/>
        <v>3375</v>
      </c>
      <c r="P68" s="27">
        <f t="shared" si="3"/>
        <v>160368</v>
      </c>
      <c r="Q68" s="27">
        <f t="shared" si="3"/>
        <v>2047</v>
      </c>
      <c r="R68" s="27">
        <f t="shared" si="3"/>
        <v>2202495</v>
      </c>
      <c r="S68" s="27">
        <v>2938618</v>
      </c>
    </row>
  </sheetData>
  <mergeCells count="3">
    <mergeCell ref="B1:E1"/>
    <mergeCell ref="K1:P1"/>
    <mergeCell ref="Q1:R1"/>
  </mergeCells>
  <phoneticPr fontId="3" type="noConversion"/>
  <printOptions gridLines="1"/>
  <pageMargins left="0.5" right="0.5" top="1" bottom="1" header="0.5" footer="0.5"/>
  <pageSetup scale="55" orientation="landscape" r:id="rId1"/>
  <headerFooter alignWithMargins="0">
    <oddHeader>&amp;C&amp;"Arial,Bold"&amp;11Public Library Statistics Services FY08</oddHeader>
    <oddFooter>&amp;L&amp;9Mississippi Public Library Statistics, FY08, Public Library System Services</oddFooter>
  </headerFooter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L159"/>
  <sheetViews>
    <sheetView topLeftCell="A135" workbookViewId="0">
      <selection activeCell="I102" sqref="I102"/>
    </sheetView>
  </sheetViews>
  <sheetFormatPr defaultRowHeight="12.75"/>
  <cols>
    <col min="1" max="1" width="51" bestFit="1" customWidth="1"/>
    <col min="2" max="2" width="10.42578125" bestFit="1" customWidth="1"/>
    <col min="3" max="3" width="13.28515625" style="6" hidden="1" customWidth="1"/>
    <col min="4" max="4" width="11.7109375" bestFit="1" customWidth="1"/>
    <col min="5" max="5" width="14" bestFit="1" customWidth="1"/>
    <col min="6" max="6" width="13.28515625" hidden="1" customWidth="1"/>
    <col min="7" max="7" width="11.140625" bestFit="1" customWidth="1"/>
    <col min="8" max="8" width="11.140625" hidden="1" customWidth="1"/>
    <col min="9" max="9" width="11.5703125" customWidth="1"/>
    <col min="10" max="10" width="9.140625" hidden="1" customWidth="1"/>
  </cols>
  <sheetData>
    <row r="1" spans="1:12" ht="13.5" customHeight="1">
      <c r="B1" s="45" t="s">
        <v>147</v>
      </c>
      <c r="C1" s="51" t="s">
        <v>148</v>
      </c>
      <c r="D1" s="47" t="s">
        <v>149</v>
      </c>
      <c r="E1" s="45" t="s">
        <v>150</v>
      </c>
      <c r="F1" s="46" t="s">
        <v>148</v>
      </c>
      <c r="G1" s="47" t="s">
        <v>150</v>
      </c>
      <c r="H1" s="47" t="s">
        <v>151</v>
      </c>
      <c r="I1" s="47" t="s">
        <v>151</v>
      </c>
    </row>
    <row r="2" spans="1:12">
      <c r="A2" s="2" t="s">
        <v>152</v>
      </c>
      <c r="B2" s="45"/>
      <c r="C2" s="51" t="s">
        <v>147</v>
      </c>
      <c r="D2" s="47" t="s">
        <v>153</v>
      </c>
      <c r="E2" s="45"/>
      <c r="F2" s="46" t="s">
        <v>150</v>
      </c>
      <c r="G2" s="47" t="s">
        <v>153</v>
      </c>
      <c r="H2" s="47" t="s">
        <v>153</v>
      </c>
      <c r="I2" s="47" t="s">
        <v>153</v>
      </c>
      <c r="J2" s="6"/>
      <c r="K2" s="23"/>
    </row>
    <row r="3" spans="1:12">
      <c r="K3" s="23"/>
    </row>
    <row r="4" spans="1:12" s="59" customFormat="1" ht="13.5" thickBot="1">
      <c r="A4" s="59" t="s">
        <v>0</v>
      </c>
      <c r="B4" s="59" t="s">
        <v>288</v>
      </c>
      <c r="C4" s="94"/>
      <c r="D4" s="95">
        <v>69631</v>
      </c>
      <c r="G4" s="61">
        <v>0</v>
      </c>
      <c r="I4" s="95">
        <f>(D4+G4)</f>
        <v>69631</v>
      </c>
    </row>
    <row r="5" spans="1:12" s="66" customFormat="1" ht="14.25" thickTop="1" thickBot="1">
      <c r="A5" s="64" t="s">
        <v>1</v>
      </c>
      <c r="B5" s="64" t="s">
        <v>361</v>
      </c>
      <c r="C5" s="96"/>
      <c r="D5" s="97">
        <v>14500</v>
      </c>
      <c r="E5" s="64" t="s">
        <v>362</v>
      </c>
      <c r="G5" s="67">
        <v>65418</v>
      </c>
      <c r="I5" s="97">
        <f>(D5+G5)</f>
        <v>79918</v>
      </c>
    </row>
    <row r="6" spans="1:12" s="66" customFormat="1" ht="14.25" thickTop="1" thickBot="1">
      <c r="A6" s="66" t="s">
        <v>2</v>
      </c>
      <c r="B6" s="66" t="s">
        <v>289</v>
      </c>
      <c r="C6" s="96"/>
      <c r="D6" s="97">
        <v>280000</v>
      </c>
      <c r="E6" s="66" t="s">
        <v>154</v>
      </c>
      <c r="G6" s="67">
        <v>196950</v>
      </c>
      <c r="I6" s="97">
        <f>(D6+G6+G7+G8+G9)</f>
        <v>520750</v>
      </c>
      <c r="K6" s="67"/>
      <c r="L6" s="97"/>
    </row>
    <row r="7" spans="1:12" ht="13.5" thickTop="1">
      <c r="E7" t="s">
        <v>157</v>
      </c>
      <c r="G7" s="23">
        <v>10800</v>
      </c>
    </row>
    <row r="8" spans="1:12">
      <c r="E8" t="s">
        <v>155</v>
      </c>
      <c r="G8" s="23">
        <v>16000</v>
      </c>
    </row>
    <row r="9" spans="1:12">
      <c r="E9" t="s">
        <v>156</v>
      </c>
      <c r="G9" s="23">
        <v>17000</v>
      </c>
    </row>
    <row r="10" spans="1:12" s="59" customFormat="1" ht="13.5" thickBot="1">
      <c r="A10" s="59" t="s">
        <v>3</v>
      </c>
      <c r="B10" s="59" t="s">
        <v>290</v>
      </c>
      <c r="C10" s="94"/>
      <c r="D10" s="95">
        <v>190500</v>
      </c>
      <c r="E10" s="59" t="s">
        <v>158</v>
      </c>
      <c r="F10" s="94">
        <v>3</v>
      </c>
      <c r="G10" s="61">
        <v>243735</v>
      </c>
      <c r="I10" s="95">
        <f>(D10+G10)</f>
        <v>434235</v>
      </c>
    </row>
    <row r="11" spans="1:12" s="66" customFormat="1" ht="14.25" thickTop="1" thickBot="1">
      <c r="A11" s="66" t="s">
        <v>4</v>
      </c>
      <c r="B11" s="66" t="s">
        <v>291</v>
      </c>
      <c r="C11" s="96"/>
      <c r="D11" s="97">
        <v>65500</v>
      </c>
      <c r="E11" s="66" t="s">
        <v>281</v>
      </c>
      <c r="G11" s="67">
        <v>1800</v>
      </c>
      <c r="I11" s="97">
        <f>(D11+G11+G12+G13)</f>
        <v>72100</v>
      </c>
    </row>
    <row r="12" spans="1:12" ht="13.5" thickTop="1">
      <c r="E12" t="s">
        <v>282</v>
      </c>
      <c r="G12" s="23">
        <v>1800</v>
      </c>
    </row>
    <row r="13" spans="1:12">
      <c r="E13" t="s">
        <v>283</v>
      </c>
      <c r="G13" s="23">
        <v>3000</v>
      </c>
    </row>
    <row r="14" spans="1:12" s="59" customFormat="1" ht="13.5" thickBot="1">
      <c r="A14" s="73" t="s">
        <v>284</v>
      </c>
      <c r="B14" s="59" t="s">
        <v>292</v>
      </c>
      <c r="C14" s="94"/>
      <c r="D14" s="95">
        <v>1501913</v>
      </c>
      <c r="E14" s="59" t="s">
        <v>159</v>
      </c>
      <c r="F14" s="94"/>
      <c r="G14" s="61">
        <v>1449</v>
      </c>
      <c r="I14" s="95">
        <f>SUM(D14:D26)+SUM(G14:G29)</f>
        <v>2026635</v>
      </c>
    </row>
    <row r="15" spans="1:12" ht="13.5" thickTop="1">
      <c r="E15" t="s">
        <v>160</v>
      </c>
      <c r="F15" s="6"/>
      <c r="G15" s="23">
        <v>1491</v>
      </c>
    </row>
    <row r="16" spans="1:12">
      <c r="E16" t="s">
        <v>161</v>
      </c>
      <c r="F16" s="6"/>
      <c r="G16" s="23">
        <v>1500</v>
      </c>
    </row>
    <row r="17" spans="1:12">
      <c r="E17" t="s">
        <v>162</v>
      </c>
      <c r="F17" s="6"/>
      <c r="G17" s="23">
        <v>500</v>
      </c>
    </row>
    <row r="18" spans="1:12">
      <c r="E18" t="s">
        <v>163</v>
      </c>
      <c r="F18" s="6"/>
      <c r="G18" s="23">
        <v>4000</v>
      </c>
    </row>
    <row r="19" spans="1:12">
      <c r="E19" t="s">
        <v>164</v>
      </c>
      <c r="F19" s="6"/>
      <c r="G19" s="23">
        <v>10107</v>
      </c>
    </row>
    <row r="20" spans="1:12">
      <c r="B20" t="s">
        <v>293</v>
      </c>
      <c r="D20" s="50">
        <v>172000</v>
      </c>
      <c r="E20" t="s">
        <v>165</v>
      </c>
      <c r="F20" s="6"/>
      <c r="G20" s="23">
        <v>8795</v>
      </c>
      <c r="L20" s="50"/>
    </row>
    <row r="21" spans="1:12">
      <c r="E21" t="s">
        <v>166</v>
      </c>
      <c r="F21" s="6"/>
      <c r="G21" s="23">
        <v>5750</v>
      </c>
    </row>
    <row r="22" spans="1:12">
      <c r="E22" t="s">
        <v>167</v>
      </c>
      <c r="F22" s="6"/>
      <c r="G22" s="23">
        <v>500</v>
      </c>
    </row>
    <row r="23" spans="1:12">
      <c r="B23" t="s">
        <v>294</v>
      </c>
      <c r="D23" s="50">
        <v>140000</v>
      </c>
      <c r="E23" t="s">
        <v>168</v>
      </c>
      <c r="F23" s="6"/>
      <c r="G23" s="23">
        <v>14547</v>
      </c>
    </row>
    <row r="24" spans="1:12">
      <c r="E24" t="s">
        <v>169</v>
      </c>
      <c r="F24" s="6"/>
      <c r="G24" s="23">
        <v>250</v>
      </c>
    </row>
    <row r="25" spans="1:12">
      <c r="E25" t="s">
        <v>170</v>
      </c>
      <c r="F25" s="6"/>
      <c r="G25" s="23">
        <v>10000</v>
      </c>
    </row>
    <row r="26" spans="1:12">
      <c r="B26" t="s">
        <v>295</v>
      </c>
      <c r="D26" s="50">
        <v>141733</v>
      </c>
      <c r="E26" t="s">
        <v>171</v>
      </c>
      <c r="F26" s="6"/>
      <c r="G26" s="23">
        <v>1000</v>
      </c>
    </row>
    <row r="27" spans="1:12">
      <c r="E27" t="s">
        <v>172</v>
      </c>
      <c r="F27" s="6"/>
      <c r="G27" s="23">
        <v>100</v>
      </c>
    </row>
    <row r="28" spans="1:12">
      <c r="E28" t="s">
        <v>173</v>
      </c>
      <c r="F28" s="6"/>
      <c r="G28" s="23">
        <v>5000</v>
      </c>
    </row>
    <row r="29" spans="1:12">
      <c r="E29" t="s">
        <v>174</v>
      </c>
      <c r="F29" s="6"/>
      <c r="G29" s="23">
        <v>6000</v>
      </c>
    </row>
    <row r="30" spans="1:12" s="59" customFormat="1" ht="13.5" thickBot="1">
      <c r="A30" s="59" t="s">
        <v>6</v>
      </c>
      <c r="B30" s="59" t="s">
        <v>296</v>
      </c>
      <c r="C30" s="94"/>
      <c r="D30" s="95">
        <v>325996</v>
      </c>
      <c r="E30" s="59" t="s">
        <v>175</v>
      </c>
      <c r="F30" s="94"/>
      <c r="G30" s="61">
        <v>250000</v>
      </c>
      <c r="I30" s="95">
        <f>(D30+G30)</f>
        <v>575996</v>
      </c>
    </row>
    <row r="31" spans="1:12" s="66" customFormat="1" ht="14.25" thickTop="1" thickBot="1">
      <c r="A31" s="66" t="s">
        <v>7</v>
      </c>
      <c r="B31" s="66" t="s">
        <v>297</v>
      </c>
      <c r="C31" s="96"/>
      <c r="D31" s="97">
        <v>91100</v>
      </c>
      <c r="E31" s="66" t="s">
        <v>176</v>
      </c>
      <c r="F31" s="96">
        <v>2.5</v>
      </c>
      <c r="G31" s="67">
        <v>44587</v>
      </c>
      <c r="I31" s="97">
        <f>SUM(D31:D35)+SUM(G31:G35)</f>
        <v>228062</v>
      </c>
    </row>
    <row r="32" spans="1:12" ht="13.5" thickTop="1">
      <c r="E32" t="s">
        <v>177</v>
      </c>
      <c r="F32" s="6">
        <v>2.67</v>
      </c>
      <c r="G32" s="23">
        <v>7150</v>
      </c>
    </row>
    <row r="33" spans="1:12">
      <c r="E33" t="s">
        <v>178</v>
      </c>
      <c r="F33" s="6"/>
      <c r="G33" s="23">
        <v>4200</v>
      </c>
    </row>
    <row r="34" spans="1:12">
      <c r="E34" t="s">
        <v>179</v>
      </c>
      <c r="F34" s="6"/>
      <c r="G34" s="23">
        <v>28000</v>
      </c>
    </row>
    <row r="35" spans="1:12">
      <c r="B35" t="s">
        <v>298</v>
      </c>
      <c r="D35" s="50">
        <v>50025</v>
      </c>
      <c r="E35" t="s">
        <v>180</v>
      </c>
      <c r="F35" s="6"/>
      <c r="G35" s="23">
        <v>3000</v>
      </c>
    </row>
    <row r="36" spans="1:12" s="59" customFormat="1" ht="13.5" thickBot="1">
      <c r="A36" s="59" t="s">
        <v>8</v>
      </c>
      <c r="B36" s="59" t="s">
        <v>181</v>
      </c>
      <c r="C36" s="94">
        <v>1</v>
      </c>
      <c r="D36" s="95">
        <v>174480</v>
      </c>
      <c r="E36" s="59" t="s">
        <v>181</v>
      </c>
      <c r="G36" s="61">
        <v>6000</v>
      </c>
      <c r="I36" s="95">
        <f>(D36+D37+D40+D41+G36+G37+G38+G39)</f>
        <v>424253</v>
      </c>
    </row>
    <row r="37" spans="1:12" ht="13.5" thickTop="1">
      <c r="B37" t="s">
        <v>299</v>
      </c>
      <c r="C37" s="6">
        <v>1</v>
      </c>
      <c r="D37" s="50">
        <v>64409</v>
      </c>
      <c r="E37" t="s">
        <v>182</v>
      </c>
      <c r="G37" s="23">
        <v>56621</v>
      </c>
    </row>
    <row r="38" spans="1:12">
      <c r="E38" t="s">
        <v>183</v>
      </c>
      <c r="G38" s="23">
        <v>35788</v>
      </c>
      <c r="K38" s="23"/>
    </row>
    <row r="39" spans="1:12">
      <c r="E39" t="s">
        <v>184</v>
      </c>
      <c r="G39" s="23">
        <v>17405</v>
      </c>
      <c r="K39" s="23"/>
    </row>
    <row r="40" spans="1:12">
      <c r="B40" t="s">
        <v>300</v>
      </c>
      <c r="C40" s="6">
        <v>1</v>
      </c>
      <c r="D40" s="50">
        <v>69000</v>
      </c>
      <c r="G40" s="23"/>
      <c r="K40" s="23"/>
      <c r="L40" s="50"/>
    </row>
    <row r="41" spans="1:12">
      <c r="B41" t="s">
        <v>301</v>
      </c>
      <c r="D41" s="50">
        <v>550</v>
      </c>
      <c r="G41" s="23"/>
      <c r="K41" s="23"/>
      <c r="L41" s="50"/>
    </row>
    <row r="42" spans="1:12" s="59" customFormat="1" ht="13.5" thickBot="1">
      <c r="A42" s="59" t="s">
        <v>9</v>
      </c>
      <c r="B42" s="59" t="s">
        <v>302</v>
      </c>
      <c r="C42" s="94"/>
      <c r="D42" s="95">
        <v>100000</v>
      </c>
      <c r="E42" s="59" t="s">
        <v>185</v>
      </c>
      <c r="F42" s="94"/>
      <c r="G42" s="61">
        <v>3441</v>
      </c>
      <c r="I42" s="95">
        <f>(D42+D46+G42+G43+G44+G45+G46+G47)</f>
        <v>341855</v>
      </c>
      <c r="K42" s="61"/>
    </row>
    <row r="43" spans="1:12" ht="13.5" thickTop="1">
      <c r="E43" t="s">
        <v>186</v>
      </c>
      <c r="F43" s="6"/>
      <c r="G43" s="23">
        <v>7000</v>
      </c>
    </row>
    <row r="44" spans="1:12">
      <c r="E44" t="s">
        <v>187</v>
      </c>
      <c r="F44" s="6"/>
      <c r="G44" s="23">
        <v>8798</v>
      </c>
      <c r="K44" s="23"/>
    </row>
    <row r="45" spans="1:12">
      <c r="E45" t="s">
        <v>188</v>
      </c>
      <c r="F45" s="6"/>
      <c r="G45" s="23">
        <v>41875</v>
      </c>
      <c r="K45" s="23"/>
    </row>
    <row r="46" spans="1:12">
      <c r="B46" t="s">
        <v>303</v>
      </c>
      <c r="D46" s="50">
        <v>125333</v>
      </c>
      <c r="E46" t="s">
        <v>189</v>
      </c>
      <c r="F46" s="6"/>
      <c r="G46" s="23">
        <v>38058</v>
      </c>
      <c r="K46" s="23"/>
    </row>
    <row r="47" spans="1:12">
      <c r="E47" t="s">
        <v>190</v>
      </c>
      <c r="F47" s="6"/>
      <c r="G47" s="23">
        <v>17350</v>
      </c>
      <c r="K47" s="23"/>
    </row>
    <row r="48" spans="1:12" s="59" customFormat="1" ht="13.5" thickBot="1">
      <c r="A48" s="59" t="s">
        <v>10</v>
      </c>
      <c r="B48" s="59" t="s">
        <v>191</v>
      </c>
      <c r="C48" s="94"/>
      <c r="D48" s="95">
        <v>85000</v>
      </c>
      <c r="E48" s="59" t="s">
        <v>191</v>
      </c>
      <c r="F48" s="94">
        <v>1.425</v>
      </c>
      <c r="G48" s="61">
        <v>130406</v>
      </c>
      <c r="I48" s="95">
        <f>(D48+G48)</f>
        <v>215406</v>
      </c>
      <c r="K48" s="61"/>
    </row>
    <row r="49" spans="1:12" s="66" customFormat="1" ht="14.25" thickTop="1" thickBot="1">
      <c r="A49" s="66" t="s">
        <v>11</v>
      </c>
      <c r="B49" s="66" t="s">
        <v>304</v>
      </c>
      <c r="C49" s="96"/>
      <c r="D49" s="97">
        <v>1250000</v>
      </c>
      <c r="E49" s="66" t="s">
        <v>195</v>
      </c>
      <c r="G49" s="67">
        <v>100872</v>
      </c>
      <c r="I49" s="67">
        <f>SUM(D49:D60)+SUM(G49:G60)</f>
        <v>3620462</v>
      </c>
      <c r="K49" s="67"/>
      <c r="L49" s="97"/>
    </row>
    <row r="50" spans="1:12" ht="13.5" thickTop="1">
      <c r="E50" t="s">
        <v>196</v>
      </c>
      <c r="G50" s="23">
        <v>88000</v>
      </c>
    </row>
    <row r="51" spans="1:12">
      <c r="E51" t="s">
        <v>197</v>
      </c>
      <c r="G51" s="23">
        <v>213583</v>
      </c>
      <c r="K51" s="23"/>
    </row>
    <row r="52" spans="1:12">
      <c r="E52" t="s">
        <v>201</v>
      </c>
      <c r="F52" s="6">
        <v>0.75</v>
      </c>
      <c r="G52" s="23">
        <v>260127</v>
      </c>
    </row>
    <row r="53" spans="1:12">
      <c r="E53" t="s">
        <v>203</v>
      </c>
      <c r="G53" s="23">
        <v>1000</v>
      </c>
    </row>
    <row r="54" spans="1:12">
      <c r="B54" t="s">
        <v>307</v>
      </c>
      <c r="D54" s="50">
        <v>336942</v>
      </c>
      <c r="E54" t="s">
        <v>198</v>
      </c>
      <c r="G54" s="23">
        <v>261932</v>
      </c>
    </row>
    <row r="55" spans="1:12">
      <c r="B55" t="s">
        <v>306</v>
      </c>
      <c r="D55" s="50">
        <v>308271</v>
      </c>
      <c r="E55" t="s">
        <v>192</v>
      </c>
      <c r="G55" s="23">
        <v>190800</v>
      </c>
    </row>
    <row r="56" spans="1:12">
      <c r="E56" t="s">
        <v>194</v>
      </c>
      <c r="G56" s="23">
        <v>1500</v>
      </c>
    </row>
    <row r="57" spans="1:12">
      <c r="E57" t="s">
        <v>199</v>
      </c>
      <c r="G57" s="23">
        <v>9000</v>
      </c>
    </row>
    <row r="58" spans="1:12">
      <c r="B58" t="s">
        <v>305</v>
      </c>
      <c r="D58" s="50">
        <v>162000</v>
      </c>
      <c r="E58" t="s">
        <v>193</v>
      </c>
      <c r="G58" s="23">
        <v>12783</v>
      </c>
    </row>
    <row r="59" spans="1:12">
      <c r="D59" s="50"/>
      <c r="E59" t="s">
        <v>200</v>
      </c>
      <c r="G59" s="23">
        <v>98635</v>
      </c>
    </row>
    <row r="60" spans="1:12">
      <c r="B60" t="s">
        <v>202</v>
      </c>
      <c r="D60" s="50">
        <v>289017</v>
      </c>
      <c r="E60" t="s">
        <v>202</v>
      </c>
      <c r="G60" s="23">
        <v>36000</v>
      </c>
      <c r="K60" s="23"/>
    </row>
    <row r="61" spans="1:12" s="59" customFormat="1" ht="13.5" thickBot="1">
      <c r="A61" s="59" t="s">
        <v>12</v>
      </c>
      <c r="B61" s="59" t="s">
        <v>308</v>
      </c>
      <c r="C61" s="94"/>
      <c r="D61" s="95">
        <v>171935</v>
      </c>
      <c r="E61" s="59" t="s">
        <v>204</v>
      </c>
      <c r="G61" s="61">
        <v>175837</v>
      </c>
      <c r="I61" s="95">
        <f>(D61+G61)</f>
        <v>347772</v>
      </c>
    </row>
    <row r="62" spans="1:12" s="66" customFormat="1" ht="14.25" thickTop="1" thickBot="1">
      <c r="A62" s="66" t="s">
        <v>13</v>
      </c>
      <c r="B62" s="66" t="s">
        <v>309</v>
      </c>
      <c r="C62" s="96">
        <v>3</v>
      </c>
      <c r="D62" s="97">
        <v>850721</v>
      </c>
      <c r="E62" s="66" t="s">
        <v>205</v>
      </c>
      <c r="F62" s="96">
        <v>2.67</v>
      </c>
      <c r="G62" s="67">
        <v>239118</v>
      </c>
      <c r="I62" s="97">
        <f>(D62+D63+G62+G63)</f>
        <v>1310544</v>
      </c>
    </row>
    <row r="63" spans="1:12" ht="13.5" thickTop="1">
      <c r="B63" t="s">
        <v>309</v>
      </c>
      <c r="D63" s="50">
        <v>105103</v>
      </c>
      <c r="E63" t="s">
        <v>206</v>
      </c>
      <c r="F63" s="6">
        <v>2.5</v>
      </c>
      <c r="G63" s="23">
        <v>115602</v>
      </c>
    </row>
    <row r="64" spans="1:12" s="59" customFormat="1" ht="13.5" thickBot="1">
      <c r="A64" s="59" t="s">
        <v>14</v>
      </c>
      <c r="B64" s="59" t="s">
        <v>310</v>
      </c>
      <c r="C64" s="94"/>
      <c r="D64" s="95">
        <v>47250</v>
      </c>
      <c r="E64" s="59" t="s">
        <v>207</v>
      </c>
      <c r="F64" s="94"/>
      <c r="G64" s="61">
        <v>30500</v>
      </c>
      <c r="I64" s="95">
        <f>(D64+G64)</f>
        <v>77750</v>
      </c>
    </row>
    <row r="65" spans="1:9" s="66" customFormat="1" ht="14.25" thickTop="1" thickBot="1">
      <c r="A65" s="66" t="s">
        <v>15</v>
      </c>
      <c r="B65" s="66" t="s">
        <v>311</v>
      </c>
      <c r="C65" s="96"/>
      <c r="D65" s="97">
        <v>865000</v>
      </c>
      <c r="E65" s="66" t="s">
        <v>208</v>
      </c>
      <c r="F65" s="96"/>
      <c r="G65" s="67">
        <v>337435</v>
      </c>
      <c r="I65" s="67">
        <f>D65+SUM(G65:G68)</f>
        <v>1988435</v>
      </c>
    </row>
    <row r="66" spans="1:9" ht="13.5" thickTop="1">
      <c r="E66" t="s">
        <v>209</v>
      </c>
      <c r="G66" s="23">
        <v>675000</v>
      </c>
    </row>
    <row r="67" spans="1:9">
      <c r="E67" t="s">
        <v>210</v>
      </c>
      <c r="G67" s="23">
        <v>36000</v>
      </c>
    </row>
    <row r="68" spans="1:9">
      <c r="E68" t="s">
        <v>211</v>
      </c>
      <c r="G68" s="23">
        <v>75000</v>
      </c>
    </row>
    <row r="69" spans="1:9" s="59" customFormat="1" ht="13.5" thickBot="1">
      <c r="A69" s="59" t="s">
        <v>16</v>
      </c>
      <c r="B69" s="59" t="s">
        <v>312</v>
      </c>
      <c r="C69" s="94"/>
      <c r="D69" s="95">
        <v>40000</v>
      </c>
      <c r="E69" s="59" t="s">
        <v>212</v>
      </c>
      <c r="F69" s="94"/>
      <c r="G69" s="61">
        <v>15500</v>
      </c>
      <c r="I69" s="95">
        <f>D69+G69+G70</f>
        <v>56500</v>
      </c>
    </row>
    <row r="70" spans="1:9" ht="13.5" thickTop="1">
      <c r="E70" t="s">
        <v>213</v>
      </c>
      <c r="F70" s="6"/>
      <c r="G70" s="23">
        <v>1000</v>
      </c>
    </row>
    <row r="71" spans="1:9" s="59" customFormat="1" ht="13.5" thickBot="1">
      <c r="A71" s="59" t="s">
        <v>18</v>
      </c>
      <c r="B71" s="59" t="s">
        <v>313</v>
      </c>
      <c r="C71" s="94">
        <v>2</v>
      </c>
      <c r="D71" s="95">
        <v>2337951</v>
      </c>
      <c r="E71" s="59" t="s">
        <v>214</v>
      </c>
      <c r="F71" s="94">
        <v>1</v>
      </c>
      <c r="G71" s="61">
        <v>111903</v>
      </c>
      <c r="I71" s="61">
        <f>SUM(D71:D75)+SUM(G71:G75)</f>
        <v>2979075</v>
      </c>
    </row>
    <row r="72" spans="1:9" ht="13.5" thickTop="1">
      <c r="E72" t="s">
        <v>215</v>
      </c>
      <c r="F72" s="6">
        <v>1</v>
      </c>
      <c r="G72" s="23">
        <v>115886</v>
      </c>
    </row>
    <row r="73" spans="1:9">
      <c r="E73" t="s">
        <v>216</v>
      </c>
      <c r="F73" s="6">
        <v>1</v>
      </c>
      <c r="G73" s="23">
        <v>135000</v>
      </c>
    </row>
    <row r="74" spans="1:9">
      <c r="E74" t="s">
        <v>217</v>
      </c>
      <c r="F74" s="6">
        <v>1</v>
      </c>
      <c r="G74" s="23">
        <v>177546</v>
      </c>
    </row>
    <row r="75" spans="1:9">
      <c r="B75" t="s">
        <v>314</v>
      </c>
      <c r="D75" s="50">
        <v>100789</v>
      </c>
      <c r="F75" s="6"/>
      <c r="G75" s="23"/>
    </row>
    <row r="76" spans="1:9" s="59" customFormat="1" ht="13.5" thickBot="1">
      <c r="A76" s="59" t="s">
        <v>17</v>
      </c>
      <c r="B76" s="59" t="s">
        <v>364</v>
      </c>
      <c r="C76" s="94">
        <v>1</v>
      </c>
      <c r="D76" s="95">
        <v>1558159</v>
      </c>
      <c r="E76" s="59" t="s">
        <v>313</v>
      </c>
      <c r="F76" s="94">
        <v>1.28</v>
      </c>
      <c r="G76" s="61">
        <v>1372679</v>
      </c>
      <c r="I76" s="95">
        <f>(D76+G76)</f>
        <v>2930838</v>
      </c>
    </row>
    <row r="77" spans="1:9" s="66" customFormat="1" ht="14.25" thickTop="1" thickBot="1">
      <c r="A77" s="66" t="s">
        <v>19</v>
      </c>
      <c r="B77" s="64" t="s">
        <v>315</v>
      </c>
      <c r="C77" s="96"/>
      <c r="D77" s="97">
        <v>37334</v>
      </c>
      <c r="E77" s="66" t="s">
        <v>219</v>
      </c>
      <c r="G77" s="67">
        <v>6000</v>
      </c>
      <c r="I77" s="67">
        <f>SUM(D77:D79)+SUM(G77:G81)</f>
        <v>139984</v>
      </c>
    </row>
    <row r="78" spans="1:9" ht="13.5" thickTop="1">
      <c r="E78" t="s">
        <v>221</v>
      </c>
      <c r="F78" s="49"/>
      <c r="G78" s="23">
        <v>400</v>
      </c>
    </row>
    <row r="79" spans="1:9">
      <c r="B79" s="48" t="s">
        <v>220</v>
      </c>
      <c r="D79" s="50">
        <v>70000</v>
      </c>
      <c r="E79" t="s">
        <v>218</v>
      </c>
      <c r="G79" s="23">
        <v>1750</v>
      </c>
    </row>
    <row r="80" spans="1:9">
      <c r="E80" t="s">
        <v>220</v>
      </c>
      <c r="G80" s="23">
        <v>16500</v>
      </c>
    </row>
    <row r="81" spans="1:9">
      <c r="E81" t="s">
        <v>222</v>
      </c>
      <c r="F81" s="49"/>
      <c r="G81" s="23">
        <v>8000</v>
      </c>
    </row>
    <row r="82" spans="1:9" s="59" customFormat="1" ht="13.5" thickBot="1">
      <c r="A82" s="59" t="s">
        <v>20</v>
      </c>
      <c r="B82" s="73" t="s">
        <v>316</v>
      </c>
      <c r="C82" s="94"/>
      <c r="D82" s="95">
        <v>534339</v>
      </c>
      <c r="I82" s="95">
        <f>(D82+G82)</f>
        <v>534339</v>
      </c>
    </row>
    <row r="83" spans="1:9" s="66" customFormat="1" ht="14.25" thickTop="1" thickBot="1">
      <c r="A83" s="66" t="s">
        <v>21</v>
      </c>
      <c r="B83" s="66" t="s">
        <v>317</v>
      </c>
      <c r="C83" s="68">
        <v>1</v>
      </c>
      <c r="D83" s="97">
        <v>312000</v>
      </c>
      <c r="E83" s="66" t="s">
        <v>223</v>
      </c>
      <c r="F83" s="96">
        <v>1</v>
      </c>
      <c r="G83" s="67">
        <v>134000</v>
      </c>
      <c r="I83" s="97">
        <f>(D83+G83+G84)</f>
        <v>458000</v>
      </c>
    </row>
    <row r="84" spans="1:9" ht="13.5" thickTop="1">
      <c r="E84" t="s">
        <v>224</v>
      </c>
      <c r="F84" s="6">
        <v>3</v>
      </c>
      <c r="G84" s="23">
        <v>12000</v>
      </c>
    </row>
    <row r="85" spans="1:9" s="59" customFormat="1" ht="13.5" thickBot="1">
      <c r="A85" s="59" t="s">
        <v>22</v>
      </c>
      <c r="B85" s="73" t="s">
        <v>301</v>
      </c>
      <c r="C85" s="94"/>
      <c r="D85" s="95">
        <v>406810</v>
      </c>
      <c r="E85" s="59" t="s">
        <v>225</v>
      </c>
      <c r="F85" s="94"/>
      <c r="G85" s="61">
        <v>424360</v>
      </c>
      <c r="I85" s="95">
        <f>(D85+D86+G85+G86)</f>
        <v>949670</v>
      </c>
    </row>
    <row r="86" spans="1:9" ht="13.5" thickTop="1">
      <c r="B86" s="48" t="s">
        <v>318</v>
      </c>
      <c r="D86" s="50">
        <v>87500</v>
      </c>
      <c r="E86" t="s">
        <v>226</v>
      </c>
      <c r="F86" s="49"/>
      <c r="G86" s="23">
        <v>31000</v>
      </c>
    </row>
    <row r="87" spans="1:9" s="59" customFormat="1" ht="13.5" thickBot="1">
      <c r="A87" s="59" t="s">
        <v>23</v>
      </c>
      <c r="B87" s="73" t="s">
        <v>319</v>
      </c>
      <c r="C87" s="94"/>
      <c r="D87" s="95">
        <v>199895</v>
      </c>
      <c r="E87" s="59" t="s">
        <v>227</v>
      </c>
      <c r="F87" s="94">
        <v>1</v>
      </c>
      <c r="G87" s="61">
        <v>104000</v>
      </c>
      <c r="I87" s="61">
        <f>D87+D88+D89+G87+G89</f>
        <v>481325</v>
      </c>
    </row>
    <row r="88" spans="1:9" ht="13.5" thickTop="1">
      <c r="B88" s="48" t="s">
        <v>321</v>
      </c>
      <c r="D88" s="50">
        <v>56000</v>
      </c>
      <c r="F88" s="6"/>
    </row>
    <row r="89" spans="1:9">
      <c r="B89" s="48" t="s">
        <v>320</v>
      </c>
      <c r="D89" s="50">
        <v>120000</v>
      </c>
      <c r="E89" t="s">
        <v>228</v>
      </c>
      <c r="F89" s="6"/>
      <c r="G89" s="23">
        <v>1430</v>
      </c>
    </row>
    <row r="90" spans="1:9" s="59" customFormat="1" ht="13.5" thickBot="1">
      <c r="A90" s="73" t="s">
        <v>71</v>
      </c>
      <c r="B90" s="73" t="s">
        <v>311</v>
      </c>
      <c r="C90" s="94"/>
      <c r="D90" s="95">
        <v>0</v>
      </c>
      <c r="E90" s="73" t="s">
        <v>363</v>
      </c>
      <c r="F90" s="94"/>
      <c r="G90" s="61">
        <v>295318</v>
      </c>
      <c r="I90" s="95">
        <f>(D90+G90)</f>
        <v>295318</v>
      </c>
    </row>
    <row r="91" spans="1:9" s="66" customFormat="1" ht="14.25" thickTop="1" thickBot="1">
      <c r="A91" s="66" t="s">
        <v>24</v>
      </c>
      <c r="B91" s="66" t="s">
        <v>231</v>
      </c>
      <c r="C91" s="67"/>
      <c r="D91" s="97">
        <v>1143147</v>
      </c>
      <c r="E91" s="66" t="s">
        <v>229</v>
      </c>
      <c r="F91" s="70"/>
      <c r="G91" s="67">
        <v>85962</v>
      </c>
      <c r="I91" s="67">
        <f>D91+G91+G92+G93+G94</f>
        <v>1420809</v>
      </c>
    </row>
    <row r="92" spans="1:9" ht="13.5" thickTop="1">
      <c r="E92" t="s">
        <v>230</v>
      </c>
      <c r="F92" s="49"/>
      <c r="G92" s="23">
        <v>4200</v>
      </c>
    </row>
    <row r="93" spans="1:9">
      <c r="E93" t="s">
        <v>231</v>
      </c>
      <c r="F93" s="49"/>
      <c r="G93" s="23">
        <v>85000</v>
      </c>
    </row>
    <row r="94" spans="1:9">
      <c r="E94" t="s">
        <v>232</v>
      </c>
      <c r="F94" s="49"/>
      <c r="G94" s="23">
        <v>102500</v>
      </c>
    </row>
    <row r="95" spans="1:9" s="59" customFormat="1" ht="13.5" thickBot="1">
      <c r="A95" s="59" t="s">
        <v>25</v>
      </c>
      <c r="B95" s="59" t="s">
        <v>188</v>
      </c>
      <c r="C95" s="94"/>
      <c r="D95" s="95">
        <v>37000</v>
      </c>
      <c r="E95" s="59" t="s">
        <v>233</v>
      </c>
      <c r="F95" s="94"/>
      <c r="G95" s="61">
        <v>12000</v>
      </c>
      <c r="I95" s="95">
        <f>(D95+G95)</f>
        <v>49000</v>
      </c>
    </row>
    <row r="96" spans="1:9" s="66" customFormat="1" ht="14.25" thickTop="1" thickBot="1">
      <c r="A96" s="66" t="s">
        <v>26</v>
      </c>
      <c r="B96" s="64" t="s">
        <v>360</v>
      </c>
      <c r="C96" s="67"/>
      <c r="D96" s="97">
        <v>142000</v>
      </c>
      <c r="E96" s="64" t="s">
        <v>358</v>
      </c>
      <c r="F96" s="70"/>
      <c r="G96" s="67">
        <v>10000</v>
      </c>
      <c r="I96" s="97">
        <f>(D96+G96)</f>
        <v>152000</v>
      </c>
    </row>
    <row r="97" spans="1:11" s="66" customFormat="1" ht="14.25" thickTop="1" thickBot="1">
      <c r="A97" s="66" t="s">
        <v>27</v>
      </c>
      <c r="C97" s="68">
        <v>2</v>
      </c>
      <c r="D97" s="97">
        <v>914214</v>
      </c>
      <c r="E97" s="66" t="s">
        <v>234</v>
      </c>
      <c r="F97" s="96"/>
      <c r="G97" s="98">
        <v>0</v>
      </c>
      <c r="I97" s="97">
        <f>(D97+G97)</f>
        <v>914214</v>
      </c>
    </row>
    <row r="98" spans="1:11" s="66" customFormat="1" ht="14.25" thickTop="1" thickBot="1">
      <c r="A98" s="66" t="s">
        <v>28</v>
      </c>
      <c r="B98" s="66" t="s">
        <v>323</v>
      </c>
      <c r="C98" s="68">
        <v>2</v>
      </c>
      <c r="D98" s="97">
        <v>206640</v>
      </c>
      <c r="E98" s="66" t="s">
        <v>240</v>
      </c>
      <c r="F98" s="96">
        <v>3</v>
      </c>
      <c r="G98" s="67">
        <v>143640</v>
      </c>
      <c r="I98" s="97">
        <f>SUM(D98:D110)+SUM(G98:G110)</f>
        <v>1355849</v>
      </c>
    </row>
    <row r="99" spans="1:11" ht="13.5" thickTop="1">
      <c r="B99" s="6" t="s">
        <v>324</v>
      </c>
      <c r="C99" s="6">
        <v>2</v>
      </c>
      <c r="D99" s="23">
        <v>146721</v>
      </c>
      <c r="E99" t="s">
        <v>237</v>
      </c>
      <c r="F99" s="6"/>
      <c r="G99" s="23">
        <v>50428</v>
      </c>
    </row>
    <row r="100" spans="1:11">
      <c r="E100" t="s">
        <v>238</v>
      </c>
      <c r="F100" s="6"/>
      <c r="G100" s="23">
        <v>13900</v>
      </c>
    </row>
    <row r="101" spans="1:11">
      <c r="E101" t="s">
        <v>241</v>
      </c>
      <c r="F101" s="6"/>
      <c r="G101" s="23">
        <v>31500</v>
      </c>
    </row>
    <row r="102" spans="1:11">
      <c r="E102" t="s">
        <v>243</v>
      </c>
      <c r="F102" s="6"/>
      <c r="G102" s="23">
        <v>22409</v>
      </c>
    </row>
    <row r="103" spans="1:11">
      <c r="E103" t="s">
        <v>244</v>
      </c>
      <c r="F103" s="6"/>
      <c r="G103" s="23">
        <v>18876</v>
      </c>
      <c r="J103" s="6"/>
      <c r="K103" s="23"/>
    </row>
    <row r="104" spans="1:11">
      <c r="E104" t="s">
        <v>246</v>
      </c>
      <c r="F104" s="6"/>
      <c r="G104" s="23">
        <v>12600</v>
      </c>
    </row>
    <row r="105" spans="1:11">
      <c r="B105" t="s">
        <v>325</v>
      </c>
      <c r="C105" s="1"/>
      <c r="D105" s="50">
        <v>152000</v>
      </c>
      <c r="E105" t="s">
        <v>235</v>
      </c>
      <c r="F105" s="6">
        <v>3</v>
      </c>
      <c r="G105" s="23">
        <v>97791</v>
      </c>
    </row>
    <row r="106" spans="1:11">
      <c r="E106" t="s">
        <v>245</v>
      </c>
      <c r="F106" s="6"/>
      <c r="G106" s="23">
        <v>35000</v>
      </c>
    </row>
    <row r="107" spans="1:11">
      <c r="B107" t="s">
        <v>326</v>
      </c>
      <c r="C107" s="1">
        <v>2</v>
      </c>
      <c r="D107" s="50">
        <v>119086</v>
      </c>
      <c r="E107" t="s">
        <v>236</v>
      </c>
      <c r="F107" s="6"/>
      <c r="G107" s="23">
        <v>19600</v>
      </c>
    </row>
    <row r="108" spans="1:11">
      <c r="E108" t="s">
        <v>239</v>
      </c>
      <c r="F108" s="6"/>
      <c r="G108" s="23">
        <v>13728</v>
      </c>
    </row>
    <row r="109" spans="1:11">
      <c r="E109" t="s">
        <v>247</v>
      </c>
      <c r="F109" s="6"/>
      <c r="G109" s="23">
        <v>53925</v>
      </c>
    </row>
    <row r="110" spans="1:11">
      <c r="B110" t="s">
        <v>327</v>
      </c>
      <c r="C110" s="1"/>
      <c r="D110" s="50">
        <v>135167</v>
      </c>
      <c r="E110" t="s">
        <v>242</v>
      </c>
      <c r="F110" s="6"/>
      <c r="G110" s="23">
        <v>82838</v>
      </c>
    </row>
    <row r="111" spans="1:11" s="59" customFormat="1" ht="13.5" thickBot="1">
      <c r="A111" s="59" t="s">
        <v>29</v>
      </c>
      <c r="B111" s="73" t="s">
        <v>359</v>
      </c>
      <c r="C111" s="94"/>
      <c r="E111" s="59" t="s">
        <v>248</v>
      </c>
      <c r="F111" s="94">
        <v>2.5750000000000002</v>
      </c>
      <c r="G111" s="61">
        <v>329865</v>
      </c>
      <c r="I111" s="61">
        <f>+D112+G111</f>
        <v>401865</v>
      </c>
    </row>
    <row r="112" spans="1:11" ht="13.5" thickTop="1">
      <c r="B112" t="s">
        <v>328</v>
      </c>
      <c r="C112" s="1"/>
      <c r="D112" s="50">
        <v>72000</v>
      </c>
    </row>
    <row r="113" spans="1:9" s="59" customFormat="1" ht="13.5" thickBot="1">
      <c r="A113" s="59" t="s">
        <v>30</v>
      </c>
      <c r="B113" s="73" t="s">
        <v>329</v>
      </c>
      <c r="C113" s="94"/>
      <c r="D113" s="95">
        <v>220000</v>
      </c>
      <c r="E113" s="59" t="s">
        <v>249</v>
      </c>
      <c r="F113" s="94"/>
      <c r="G113" s="61">
        <v>45023</v>
      </c>
      <c r="I113" s="95">
        <f>(D113+G113)</f>
        <v>265023</v>
      </c>
    </row>
    <row r="114" spans="1:9" s="66" customFormat="1" ht="14.25" thickTop="1" thickBot="1">
      <c r="A114" s="66" t="s">
        <v>31</v>
      </c>
      <c r="B114" s="66" t="s">
        <v>330</v>
      </c>
      <c r="C114" s="67"/>
      <c r="D114" s="97">
        <v>131368</v>
      </c>
      <c r="I114" s="97">
        <f>SUM(D114:D118)+G116</f>
        <v>474097</v>
      </c>
    </row>
    <row r="115" spans="1:9" ht="13.5" thickTop="1">
      <c r="B115" t="s">
        <v>260</v>
      </c>
      <c r="C115"/>
      <c r="D115" s="50">
        <v>92750</v>
      </c>
      <c r="F115" s="49"/>
      <c r="G115" s="23"/>
    </row>
    <row r="116" spans="1:9">
      <c r="B116" t="s">
        <v>286</v>
      </c>
      <c r="C116"/>
      <c r="D116" s="50">
        <v>100000</v>
      </c>
      <c r="E116" t="s">
        <v>286</v>
      </c>
      <c r="F116" s="49"/>
      <c r="G116" s="23">
        <v>3329</v>
      </c>
    </row>
    <row r="117" spans="1:9">
      <c r="B117" t="s">
        <v>331</v>
      </c>
      <c r="C117"/>
      <c r="D117" s="50">
        <v>126500</v>
      </c>
      <c r="F117" s="49"/>
      <c r="G117" s="23"/>
    </row>
    <row r="118" spans="1:9">
      <c r="B118" t="s">
        <v>301</v>
      </c>
      <c r="C118"/>
      <c r="D118" s="50">
        <v>20150</v>
      </c>
      <c r="F118" s="49"/>
      <c r="G118" s="23"/>
    </row>
    <row r="119" spans="1:9" s="59" customFormat="1" ht="13.5" thickBot="1">
      <c r="A119" s="59" t="s">
        <v>32</v>
      </c>
      <c r="B119" s="59" t="s">
        <v>332</v>
      </c>
      <c r="C119" s="59">
        <v>1</v>
      </c>
      <c r="D119" s="95">
        <v>53864</v>
      </c>
      <c r="E119" s="59" t="s">
        <v>250</v>
      </c>
      <c r="F119" s="94">
        <v>1</v>
      </c>
      <c r="G119" s="61">
        <v>10330</v>
      </c>
      <c r="I119" s="95">
        <f>(D119+G119)</f>
        <v>64194</v>
      </c>
    </row>
    <row r="120" spans="1:9" ht="14.25" thickTop="1" thickBot="1">
      <c r="A120" s="66" t="s">
        <v>33</v>
      </c>
      <c r="B120" t="s">
        <v>333</v>
      </c>
      <c r="C120"/>
      <c r="D120" s="50">
        <v>274600</v>
      </c>
      <c r="E120" t="s">
        <v>251</v>
      </c>
      <c r="F120" s="6">
        <v>2</v>
      </c>
      <c r="G120" s="23">
        <v>160602</v>
      </c>
      <c r="I120" s="23">
        <f>SUM(D120)+SUM(G120:G121)</f>
        <v>458202</v>
      </c>
    </row>
    <row r="121" spans="1:9" ht="13.5" thickTop="1">
      <c r="E121" t="s">
        <v>252</v>
      </c>
      <c r="F121" s="49"/>
      <c r="G121" s="23">
        <v>23000</v>
      </c>
    </row>
    <row r="122" spans="1:9" s="59" customFormat="1" ht="13.5" thickBot="1">
      <c r="A122" s="59" t="s">
        <v>34</v>
      </c>
      <c r="B122" s="59" t="s">
        <v>334</v>
      </c>
      <c r="D122" s="95">
        <v>322487</v>
      </c>
      <c r="E122" s="59" t="s">
        <v>253</v>
      </c>
      <c r="F122" s="60"/>
      <c r="G122" s="61">
        <v>69748</v>
      </c>
      <c r="I122" s="61">
        <f>SUM(D122:D124)+SUM(G122:G124)</f>
        <v>586489</v>
      </c>
    </row>
    <row r="123" spans="1:9" ht="13.5" thickTop="1">
      <c r="B123" t="s">
        <v>335</v>
      </c>
      <c r="C123"/>
      <c r="D123" s="50">
        <v>91904</v>
      </c>
      <c r="E123" t="s">
        <v>254</v>
      </c>
      <c r="F123" s="49"/>
      <c r="G123" s="23">
        <v>1000</v>
      </c>
    </row>
    <row r="124" spans="1:9">
      <c r="B124" t="s">
        <v>336</v>
      </c>
      <c r="C124"/>
      <c r="D124" s="50">
        <v>92250</v>
      </c>
      <c r="E124" t="s">
        <v>255</v>
      </c>
      <c r="F124" s="49"/>
      <c r="G124" s="23">
        <v>9100</v>
      </c>
    </row>
    <row r="125" spans="1:9" s="59" customFormat="1" ht="13.5" thickBot="1">
      <c r="A125" s="59" t="s">
        <v>35</v>
      </c>
      <c r="B125" s="59" t="s">
        <v>339</v>
      </c>
      <c r="D125" s="95">
        <v>76900</v>
      </c>
      <c r="E125" s="59" t="s">
        <v>256</v>
      </c>
      <c r="F125" s="94"/>
      <c r="G125" s="61">
        <v>1500</v>
      </c>
      <c r="I125" s="61">
        <f>SUM(D125:D128)+SUM(G125:G128)</f>
        <v>291845</v>
      </c>
    </row>
    <row r="126" spans="1:9" ht="13.5" thickTop="1">
      <c r="B126" t="s">
        <v>337</v>
      </c>
      <c r="C126">
        <v>1</v>
      </c>
      <c r="D126" s="50">
        <v>83400</v>
      </c>
      <c r="E126" t="s">
        <v>257</v>
      </c>
      <c r="F126" s="6"/>
      <c r="G126" s="23">
        <v>345</v>
      </c>
    </row>
    <row r="127" spans="1:9">
      <c r="B127" t="s">
        <v>338</v>
      </c>
      <c r="C127"/>
      <c r="D127" s="50">
        <v>65000</v>
      </c>
      <c r="F127" s="6"/>
      <c r="G127" s="23"/>
    </row>
    <row r="128" spans="1:9">
      <c r="B128" t="s">
        <v>340</v>
      </c>
      <c r="C128"/>
      <c r="D128" s="50">
        <v>59700</v>
      </c>
      <c r="E128" t="s">
        <v>258</v>
      </c>
      <c r="F128" s="6"/>
      <c r="G128" s="23">
        <v>5000</v>
      </c>
    </row>
    <row r="129" spans="1:12" s="59" customFormat="1" ht="13.5" thickBot="1">
      <c r="A129" s="59" t="s">
        <v>36</v>
      </c>
      <c r="B129" s="59" t="s">
        <v>341</v>
      </c>
      <c r="C129" s="59">
        <v>1</v>
      </c>
      <c r="D129" s="95">
        <v>36418</v>
      </c>
      <c r="E129" s="59" t="s">
        <v>285</v>
      </c>
      <c r="F129" s="94"/>
      <c r="G129" s="61">
        <v>9800</v>
      </c>
      <c r="I129" s="95">
        <f>SUM(D129:D130)+G129</f>
        <v>68093</v>
      </c>
    </row>
    <row r="130" spans="1:12" ht="13.5" thickTop="1">
      <c r="B130" t="s">
        <v>342</v>
      </c>
      <c r="C130">
        <v>1</v>
      </c>
      <c r="D130" s="50">
        <v>21875</v>
      </c>
      <c r="F130" s="6"/>
      <c r="G130" s="23"/>
    </row>
    <row r="131" spans="1:12" s="59" customFormat="1" ht="13.5" thickBot="1">
      <c r="A131" s="59" t="s">
        <v>37</v>
      </c>
      <c r="B131" s="59" t="s">
        <v>343</v>
      </c>
      <c r="D131" s="95">
        <v>178000</v>
      </c>
      <c r="E131" s="59" t="s">
        <v>259</v>
      </c>
      <c r="F131" s="60"/>
      <c r="G131" s="61">
        <v>40000</v>
      </c>
      <c r="I131" s="61">
        <f>SUM(D131:D132)+SUM(G131:G133)</f>
        <v>326250</v>
      </c>
      <c r="L131" s="95"/>
    </row>
    <row r="132" spans="1:12" ht="13.5" thickTop="1">
      <c r="B132" t="s">
        <v>344</v>
      </c>
      <c r="C132"/>
      <c r="D132" s="50">
        <v>93500</v>
      </c>
      <c r="E132" t="s">
        <v>260</v>
      </c>
      <c r="F132" s="49"/>
      <c r="G132" s="23">
        <v>10500</v>
      </c>
    </row>
    <row r="133" spans="1:12">
      <c r="E133" t="s">
        <v>261</v>
      </c>
      <c r="F133" s="49"/>
      <c r="G133" s="23">
        <v>4250</v>
      </c>
    </row>
    <row r="134" spans="1:12" s="59" customFormat="1" ht="13.5" thickBot="1">
      <c r="A134" s="59" t="s">
        <v>287</v>
      </c>
      <c r="B134" s="59" t="s">
        <v>345</v>
      </c>
      <c r="D134" s="95">
        <v>160000</v>
      </c>
      <c r="E134" s="59" t="s">
        <v>262</v>
      </c>
      <c r="F134" s="94"/>
      <c r="G134" s="61">
        <v>170400</v>
      </c>
      <c r="I134" s="61">
        <f>D134+SUM(G134:G136)</f>
        <v>353700</v>
      </c>
    </row>
    <row r="135" spans="1:12" ht="13.5" thickTop="1">
      <c r="E135" t="s">
        <v>263</v>
      </c>
      <c r="F135" s="6"/>
      <c r="G135" s="23">
        <v>18500</v>
      </c>
    </row>
    <row r="136" spans="1:12">
      <c r="E136" t="s">
        <v>264</v>
      </c>
      <c r="F136" s="6"/>
      <c r="G136" s="23">
        <v>4800</v>
      </c>
    </row>
    <row r="137" spans="1:12" s="59" customFormat="1" ht="13.5" thickBot="1">
      <c r="A137" s="59" t="s">
        <v>39</v>
      </c>
      <c r="B137" s="59" t="s">
        <v>346</v>
      </c>
      <c r="D137" s="95">
        <v>294292</v>
      </c>
      <c r="E137" s="59" t="s">
        <v>265</v>
      </c>
      <c r="G137" s="61">
        <v>99785</v>
      </c>
      <c r="I137" s="61">
        <f>D137+SUM(G137:G141)</f>
        <v>420701</v>
      </c>
    </row>
    <row r="138" spans="1:12" ht="13.5" thickTop="1">
      <c r="E138" t="s">
        <v>266</v>
      </c>
      <c r="G138" s="23">
        <v>4400</v>
      </c>
    </row>
    <row r="139" spans="1:12">
      <c r="E139" t="s">
        <v>267</v>
      </c>
      <c r="G139" s="23">
        <v>6500</v>
      </c>
    </row>
    <row r="140" spans="1:12">
      <c r="E140" t="s">
        <v>268</v>
      </c>
      <c r="G140" s="23">
        <v>6224</v>
      </c>
    </row>
    <row r="141" spans="1:12">
      <c r="E141" t="s">
        <v>269</v>
      </c>
      <c r="G141" s="23">
        <v>9500</v>
      </c>
    </row>
    <row r="142" spans="1:12" s="59" customFormat="1" ht="13.5" thickBot="1">
      <c r="A142" s="59" t="s">
        <v>40</v>
      </c>
      <c r="B142" s="59" t="s">
        <v>347</v>
      </c>
      <c r="D142" s="95">
        <v>70000</v>
      </c>
      <c r="E142" s="59" t="s">
        <v>270</v>
      </c>
      <c r="F142" s="94"/>
      <c r="G142" s="61">
        <v>3600</v>
      </c>
      <c r="I142" s="95">
        <f>D142+G142+G143</f>
        <v>74600</v>
      </c>
    </row>
    <row r="143" spans="1:12" ht="13.5" thickTop="1">
      <c r="E143" t="s">
        <v>271</v>
      </c>
      <c r="F143" s="6"/>
      <c r="G143" s="23">
        <v>1000</v>
      </c>
    </row>
    <row r="144" spans="1:12" s="59" customFormat="1" ht="13.5" thickBot="1">
      <c r="A144" s="59" t="s">
        <v>41</v>
      </c>
      <c r="B144" s="59" t="s">
        <v>348</v>
      </c>
      <c r="D144" s="95">
        <v>722362</v>
      </c>
      <c r="E144" s="59" t="s">
        <v>272</v>
      </c>
      <c r="F144" s="94"/>
      <c r="G144" s="61">
        <v>757491</v>
      </c>
      <c r="I144" s="95">
        <f>D144+G144+G145</f>
        <v>1550909</v>
      </c>
    </row>
    <row r="145" spans="1:12" ht="13.5" thickTop="1">
      <c r="E145" t="s">
        <v>273</v>
      </c>
      <c r="F145" s="6"/>
      <c r="G145" s="23">
        <v>71056</v>
      </c>
      <c r="L145" s="50"/>
    </row>
    <row r="146" spans="1:12" s="59" customFormat="1" ht="13.5" thickBot="1">
      <c r="A146" s="59" t="s">
        <v>42</v>
      </c>
      <c r="B146" s="59" t="s">
        <v>349</v>
      </c>
      <c r="D146" s="95">
        <v>44000</v>
      </c>
      <c r="I146" s="95">
        <f>SUM(D146:D150)+G148</f>
        <v>242708</v>
      </c>
    </row>
    <row r="147" spans="1:12" ht="13.5" thickTop="1">
      <c r="B147" t="s">
        <v>350</v>
      </c>
      <c r="C147">
        <v>1</v>
      </c>
      <c r="D147" s="50">
        <v>67042</v>
      </c>
    </row>
    <row r="148" spans="1:12">
      <c r="B148" t="s">
        <v>351</v>
      </c>
      <c r="C148"/>
      <c r="D148" s="50">
        <v>90000</v>
      </c>
      <c r="E148" t="s">
        <v>274</v>
      </c>
      <c r="F148" s="6"/>
      <c r="G148" s="23">
        <v>2500</v>
      </c>
      <c r="L148" s="50"/>
    </row>
    <row r="149" spans="1:12">
      <c r="B149" t="s">
        <v>352</v>
      </c>
      <c r="C149"/>
      <c r="D149" s="50">
        <v>36500</v>
      </c>
      <c r="L149" s="50"/>
    </row>
    <row r="150" spans="1:12">
      <c r="B150" t="s">
        <v>301</v>
      </c>
      <c r="C150"/>
      <c r="D150" s="50">
        <v>2666</v>
      </c>
      <c r="L150" s="50"/>
    </row>
    <row r="151" spans="1:12" s="59" customFormat="1" ht="13.5" thickBot="1">
      <c r="A151" s="59" t="s">
        <v>43</v>
      </c>
      <c r="B151" s="59" t="s">
        <v>222</v>
      </c>
      <c r="C151" s="59">
        <v>1</v>
      </c>
      <c r="D151" s="95">
        <v>135677</v>
      </c>
      <c r="E151" s="59" t="s">
        <v>275</v>
      </c>
      <c r="F151" s="94"/>
      <c r="G151" s="61">
        <v>15000</v>
      </c>
      <c r="I151" s="95">
        <f>D151+G151</f>
        <v>150677</v>
      </c>
    </row>
    <row r="152" spans="1:12" s="66" customFormat="1" ht="14.25" thickTop="1" thickBot="1">
      <c r="A152" s="66" t="s">
        <v>44</v>
      </c>
      <c r="B152" s="66" t="s">
        <v>353</v>
      </c>
      <c r="C152" s="66">
        <v>1</v>
      </c>
      <c r="D152" s="97">
        <v>680859</v>
      </c>
      <c r="F152" s="96"/>
      <c r="G152" s="98"/>
      <c r="I152" s="97">
        <f>D152+G152</f>
        <v>680859</v>
      </c>
    </row>
    <row r="153" spans="1:12" s="66" customFormat="1" ht="14.25" thickTop="1" thickBot="1">
      <c r="A153" s="66" t="s">
        <v>45</v>
      </c>
      <c r="B153" s="66" t="s">
        <v>354</v>
      </c>
      <c r="D153" s="97">
        <v>347436</v>
      </c>
      <c r="E153" s="66" t="s">
        <v>276</v>
      </c>
      <c r="G153" s="67">
        <v>280813</v>
      </c>
      <c r="I153" s="97">
        <f>D153+G153</f>
        <v>628249</v>
      </c>
    </row>
    <row r="154" spans="1:12" s="66" customFormat="1" ht="14.25" thickTop="1" thickBot="1">
      <c r="A154" s="66" t="s">
        <v>46</v>
      </c>
      <c r="B154" s="66" t="s">
        <v>355</v>
      </c>
      <c r="C154" s="66">
        <v>1</v>
      </c>
      <c r="D154" s="97">
        <v>117654</v>
      </c>
      <c r="E154" s="66" t="s">
        <v>277</v>
      </c>
      <c r="F154" s="96"/>
      <c r="G154" s="67">
        <v>94533</v>
      </c>
      <c r="I154" s="97">
        <f>D154+G154</f>
        <v>212187</v>
      </c>
    </row>
    <row r="155" spans="1:12" s="66" customFormat="1" ht="14.25" thickTop="1" thickBot="1">
      <c r="A155" s="66" t="s">
        <v>47</v>
      </c>
      <c r="B155" s="66" t="s">
        <v>356</v>
      </c>
      <c r="C155" s="66">
        <v>0</v>
      </c>
      <c r="D155" s="97">
        <v>30800</v>
      </c>
      <c r="E155" s="66" t="s">
        <v>278</v>
      </c>
      <c r="F155" s="96"/>
      <c r="G155" s="67">
        <v>2400</v>
      </c>
      <c r="I155" s="97">
        <f>D155+G155+G156</f>
        <v>34700</v>
      </c>
    </row>
    <row r="156" spans="1:12" ht="13.5" thickTop="1">
      <c r="E156" t="s">
        <v>279</v>
      </c>
      <c r="F156" s="6"/>
      <c r="G156" s="23">
        <v>1500</v>
      </c>
    </row>
    <row r="157" spans="1:12" s="59" customFormat="1" ht="13.5" thickBot="1">
      <c r="A157" s="59" t="s">
        <v>48</v>
      </c>
      <c r="B157" s="59" t="s">
        <v>357</v>
      </c>
      <c r="C157" s="59">
        <v>1</v>
      </c>
      <c r="D157" s="95">
        <v>165000</v>
      </c>
      <c r="E157" s="59" t="s">
        <v>280</v>
      </c>
      <c r="F157" s="94">
        <v>1</v>
      </c>
      <c r="G157" s="61">
        <v>51000</v>
      </c>
      <c r="I157" s="95">
        <f>D157+G157</f>
        <v>216000</v>
      </c>
    </row>
    <row r="158" spans="1:12" ht="13.5" thickTop="1"/>
    <row r="159" spans="1:12" s="2" customFormat="1">
      <c r="A159" s="2" t="s">
        <v>93</v>
      </c>
      <c r="C159" s="52"/>
      <c r="D159" s="53">
        <f>SUM(D4:D158)</f>
        <v>22081615</v>
      </c>
      <c r="G159" s="25">
        <f>SUM(G4:G158)</f>
        <v>10470458</v>
      </c>
      <c r="I159" s="53">
        <f>SUM(I4:I158)</f>
        <v>32552073</v>
      </c>
    </row>
  </sheetData>
  <printOptions horizontalCentered="1" gridLines="1"/>
  <pageMargins left="0.7" right="0.7" top="0.75" bottom="0.75" header="0.3" footer="0.3"/>
  <pageSetup orientation="landscape" r:id="rId1"/>
  <headerFooter>
    <oddHeader>&amp;C&amp;"Arial,Bold"&amp;11Local Funding by City and County FY08</oddHeader>
    <oddFooter>&amp;L&amp;9Mississippi Public Library Statistics, FY08, Public Library System Funding by City and County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94"/>
  <sheetViews>
    <sheetView topLeftCell="A73" workbookViewId="0">
      <selection activeCell="A92" sqref="A92:B94"/>
    </sheetView>
  </sheetViews>
  <sheetFormatPr defaultRowHeight="12.75"/>
  <cols>
    <col min="1" max="1" width="51" bestFit="1" customWidth="1"/>
    <col min="2" max="2" width="11.7109375" style="49" customWidth="1"/>
    <col min="3" max="3" width="16" style="1" customWidth="1"/>
    <col min="4" max="4" width="15.5703125" style="23" customWidth="1"/>
    <col min="5" max="5" width="13.42578125" style="1" customWidth="1"/>
    <col min="6" max="6" width="15.85546875" style="58" customWidth="1"/>
    <col min="7" max="7" width="13.140625" style="58" customWidth="1"/>
  </cols>
  <sheetData>
    <row r="1" spans="1:7" ht="51">
      <c r="A1" s="2" t="s">
        <v>152</v>
      </c>
      <c r="B1" s="54" t="s">
        <v>147</v>
      </c>
      <c r="C1" s="76" t="s">
        <v>661</v>
      </c>
      <c r="D1" s="20" t="s">
        <v>367</v>
      </c>
      <c r="E1" s="43" t="s">
        <v>368</v>
      </c>
      <c r="F1" s="55" t="s">
        <v>365</v>
      </c>
      <c r="G1" s="55" t="s">
        <v>366</v>
      </c>
    </row>
    <row r="3" spans="1:7" s="59" customFormat="1" ht="13.5" thickBot="1">
      <c r="A3" s="59" t="s">
        <v>0</v>
      </c>
      <c r="B3" s="60" t="s">
        <v>288</v>
      </c>
      <c r="C3" s="62">
        <v>8116</v>
      </c>
      <c r="D3" s="61">
        <v>69631</v>
      </c>
      <c r="E3" s="62">
        <v>37129493</v>
      </c>
      <c r="F3" s="63">
        <f t="shared" ref="F3:F12" si="0">(D3/E3)</f>
        <v>1.8753555293631399E-3</v>
      </c>
      <c r="G3" s="63">
        <v>1.8753555293631399E-3</v>
      </c>
    </row>
    <row r="4" spans="1:7" s="66" customFormat="1" ht="14.25" thickTop="1" thickBot="1">
      <c r="A4" s="64" t="s">
        <v>1</v>
      </c>
      <c r="B4" s="65" t="s">
        <v>361</v>
      </c>
      <c r="C4" s="68">
        <v>13645</v>
      </c>
      <c r="D4" s="67">
        <v>14500</v>
      </c>
      <c r="E4" s="68">
        <v>63602259</v>
      </c>
      <c r="F4" s="69">
        <f t="shared" si="0"/>
        <v>2.2797932381615565E-4</v>
      </c>
      <c r="G4" s="69">
        <v>2.2797932381615565E-4</v>
      </c>
    </row>
    <row r="5" spans="1:7" s="66" customFormat="1" ht="14.25" thickTop="1" thickBot="1">
      <c r="A5" s="66" t="s">
        <v>2</v>
      </c>
      <c r="B5" s="70" t="s">
        <v>289</v>
      </c>
      <c r="C5" s="68">
        <v>37195</v>
      </c>
      <c r="D5" s="67">
        <v>280000</v>
      </c>
      <c r="E5" s="68">
        <v>263274838</v>
      </c>
      <c r="F5" s="69">
        <f t="shared" si="0"/>
        <v>1.0635273850211238E-3</v>
      </c>
      <c r="G5" s="69">
        <v>1.0635273850211238E-3</v>
      </c>
    </row>
    <row r="6" spans="1:7" s="66" customFormat="1" ht="14.25" thickTop="1" thickBot="1">
      <c r="A6" s="66" t="s">
        <v>3</v>
      </c>
      <c r="B6" s="70" t="s">
        <v>290</v>
      </c>
      <c r="C6" s="68">
        <v>27272</v>
      </c>
      <c r="D6" s="67">
        <v>190500</v>
      </c>
      <c r="E6" s="68">
        <v>172405785</v>
      </c>
      <c r="F6" s="69">
        <f t="shared" si="0"/>
        <v>1.1049513216740377E-3</v>
      </c>
      <c r="G6" s="69">
        <v>1.1049513216740377E-3</v>
      </c>
    </row>
    <row r="7" spans="1:7" s="66" customFormat="1" ht="14.25" thickTop="1" thickBot="1">
      <c r="A7" s="66" t="s">
        <v>4</v>
      </c>
      <c r="B7" s="70" t="s">
        <v>291</v>
      </c>
      <c r="C7" s="68">
        <v>10367</v>
      </c>
      <c r="D7" s="67">
        <v>65500</v>
      </c>
      <c r="E7" s="68">
        <v>75634285</v>
      </c>
      <c r="F7" s="69">
        <f t="shared" si="0"/>
        <v>8.6600937656778276E-4</v>
      </c>
      <c r="G7" s="69">
        <v>8.6600937656778276E-4</v>
      </c>
    </row>
    <row r="8" spans="1:7" s="66" customFormat="1" ht="14.25" thickTop="1" thickBot="1">
      <c r="A8" s="64" t="s">
        <v>284</v>
      </c>
      <c r="B8" s="70" t="s">
        <v>292</v>
      </c>
      <c r="C8" s="68">
        <v>140901</v>
      </c>
      <c r="D8" s="67">
        <v>1501913</v>
      </c>
      <c r="E8" s="68">
        <v>1371606859</v>
      </c>
      <c r="F8" s="69">
        <f t="shared" si="0"/>
        <v>1.0950025440197948E-3</v>
      </c>
      <c r="G8" s="69">
        <f>(F8:F11)/4</f>
        <v>2.737506360049487E-4</v>
      </c>
    </row>
    <row r="9" spans="1:7" ht="13.5" thickTop="1">
      <c r="B9" s="49" t="s">
        <v>293</v>
      </c>
      <c r="C9" s="1">
        <v>28850</v>
      </c>
      <c r="D9" s="23">
        <v>172000</v>
      </c>
      <c r="E9" s="1">
        <v>142686476</v>
      </c>
      <c r="F9" s="58">
        <f t="shared" si="0"/>
        <v>1.20544010071424E-3</v>
      </c>
    </row>
    <row r="10" spans="1:7">
      <c r="B10" s="49" t="s">
        <v>294</v>
      </c>
      <c r="C10" s="1">
        <v>28034</v>
      </c>
      <c r="D10" s="23">
        <v>140000</v>
      </c>
      <c r="E10" s="1">
        <v>155120751</v>
      </c>
      <c r="F10" s="58">
        <f t="shared" si="0"/>
        <v>9.0252270632702129E-4</v>
      </c>
    </row>
    <row r="11" spans="1:7">
      <c r="B11" s="49" t="s">
        <v>295</v>
      </c>
      <c r="C11" s="1">
        <v>15809</v>
      </c>
      <c r="D11" s="23">
        <v>141733</v>
      </c>
      <c r="E11" s="1">
        <v>101752063</v>
      </c>
      <c r="F11" s="58">
        <f t="shared" si="0"/>
        <v>1.3929250751407369E-3</v>
      </c>
    </row>
    <row r="12" spans="1:7" s="59" customFormat="1" ht="13.5" thickBot="1">
      <c r="A12" s="59" t="s">
        <v>6</v>
      </c>
      <c r="B12" s="60" t="s">
        <v>296</v>
      </c>
      <c r="C12" s="62">
        <v>59284</v>
      </c>
      <c r="D12" s="61">
        <v>325996</v>
      </c>
      <c r="E12" s="62">
        <v>720109490</v>
      </c>
      <c r="F12" s="63">
        <f t="shared" si="0"/>
        <v>4.5270337987074715E-4</v>
      </c>
      <c r="G12" s="63">
        <v>4.5270337987074715E-4</v>
      </c>
    </row>
    <row r="13" spans="1:7" s="66" customFormat="1" ht="14.25" thickTop="1" thickBot="1">
      <c r="A13" s="66" t="s">
        <v>7</v>
      </c>
      <c r="B13" s="70" t="s">
        <v>297</v>
      </c>
      <c r="C13" s="68">
        <v>29331</v>
      </c>
      <c r="D13" s="67">
        <v>91100</v>
      </c>
      <c r="E13" s="68">
        <v>167290760</v>
      </c>
      <c r="F13" s="69">
        <f t="shared" ref="F13:F20" si="1">(D13/E13)</f>
        <v>5.4456085918911485E-4</v>
      </c>
      <c r="G13" s="69">
        <f>(F13:F14)/2</f>
        <v>2.7228042959455743E-4</v>
      </c>
    </row>
    <row r="14" spans="1:7" ht="13.5" thickTop="1">
      <c r="B14" s="49" t="s">
        <v>298</v>
      </c>
      <c r="C14" s="1">
        <v>8872</v>
      </c>
      <c r="D14" s="23">
        <v>50025</v>
      </c>
      <c r="E14" s="1">
        <v>44205368</v>
      </c>
      <c r="F14" s="58">
        <f t="shared" si="1"/>
        <v>1.1316498937414116E-3</v>
      </c>
    </row>
    <row r="15" spans="1:7" s="59" customFormat="1" ht="13.5" thickBot="1">
      <c r="A15" s="59" t="s">
        <v>8</v>
      </c>
      <c r="B15" s="60" t="s">
        <v>181</v>
      </c>
      <c r="C15" s="62">
        <v>29004</v>
      </c>
      <c r="D15" s="61">
        <v>174480</v>
      </c>
      <c r="E15" s="62">
        <v>155740299</v>
      </c>
      <c r="F15" s="63">
        <f t="shared" si="1"/>
        <v>1.120326602172505E-3</v>
      </c>
      <c r="G15" s="63">
        <f>(F15:F18)/4</f>
        <v>2.8008165054312626E-4</v>
      </c>
    </row>
    <row r="16" spans="1:7" ht="13.5" thickTop="1">
      <c r="B16" s="49" t="s">
        <v>299</v>
      </c>
      <c r="C16" s="1">
        <v>14508</v>
      </c>
      <c r="D16" s="23">
        <v>64409</v>
      </c>
      <c r="E16" s="1">
        <v>77518219</v>
      </c>
      <c r="F16" s="58">
        <f t="shared" si="1"/>
        <v>8.3088854247283467E-4</v>
      </c>
    </row>
    <row r="17" spans="1:7">
      <c r="B17" s="49" t="s">
        <v>300</v>
      </c>
      <c r="C17" s="1">
        <v>18826</v>
      </c>
      <c r="D17" s="23">
        <v>69000</v>
      </c>
      <c r="E17" s="1">
        <v>86404367</v>
      </c>
      <c r="F17" s="58">
        <f t="shared" si="1"/>
        <v>7.9857074816600416E-4</v>
      </c>
    </row>
    <row r="18" spans="1:7">
      <c r="B18" s="49" t="s">
        <v>301</v>
      </c>
      <c r="C18" s="1">
        <v>81139</v>
      </c>
      <c r="D18" s="23">
        <v>500</v>
      </c>
      <c r="E18" s="1">
        <v>756078514</v>
      </c>
      <c r="F18" s="58">
        <f t="shared" si="1"/>
        <v>6.6130698167148287E-7</v>
      </c>
    </row>
    <row r="19" spans="1:7" s="59" customFormat="1" ht="13.5" thickBot="1">
      <c r="A19" s="59" t="s">
        <v>9</v>
      </c>
      <c r="B19" s="60" t="s">
        <v>302</v>
      </c>
      <c r="C19" s="62">
        <v>17378</v>
      </c>
      <c r="D19" s="61">
        <v>100000</v>
      </c>
      <c r="E19" s="62">
        <v>129241053</v>
      </c>
      <c r="F19" s="63">
        <f t="shared" si="1"/>
        <v>7.7374795143459558E-4</v>
      </c>
      <c r="G19" s="63">
        <f>(F19:F20)/2</f>
        <v>3.8687397571729779E-4</v>
      </c>
    </row>
    <row r="20" spans="1:7" ht="13.5" thickTop="1">
      <c r="B20" s="49" t="s">
        <v>303</v>
      </c>
      <c r="C20" s="1">
        <v>18253</v>
      </c>
      <c r="D20" s="23">
        <v>125333</v>
      </c>
      <c r="E20" s="1">
        <v>160498646</v>
      </c>
      <c r="F20" s="58">
        <f t="shared" si="1"/>
        <v>7.8089755349088736E-4</v>
      </c>
    </row>
    <row r="21" spans="1:7" s="59" customFormat="1" ht="13.5" thickBot="1">
      <c r="A21" s="59" t="s">
        <v>10</v>
      </c>
      <c r="B21" s="60" t="s">
        <v>191</v>
      </c>
      <c r="C21" s="62">
        <v>22995</v>
      </c>
      <c r="D21" s="61">
        <v>85000</v>
      </c>
      <c r="E21" s="62">
        <v>162956566</v>
      </c>
      <c r="F21" s="63">
        <f t="shared" ref="F21:F48" si="2">(D21/E21)</f>
        <v>5.2161138447161433E-4</v>
      </c>
      <c r="G21" s="63">
        <v>5.2161138447161433E-4</v>
      </c>
    </row>
    <row r="22" spans="1:7" s="66" customFormat="1" ht="14.25" thickTop="1" thickBot="1">
      <c r="A22" s="66" t="s">
        <v>11</v>
      </c>
      <c r="B22" s="70" t="s">
        <v>304</v>
      </c>
      <c r="C22" s="68">
        <v>154748</v>
      </c>
      <c r="D22" s="67">
        <v>1250000</v>
      </c>
      <c r="E22" s="68">
        <v>1451951604</v>
      </c>
      <c r="F22" s="69">
        <f t="shared" si="2"/>
        <v>8.6091023733598213E-4</v>
      </c>
      <c r="G22" s="69">
        <f>(F22:F26)/5</f>
        <v>1.7218204746719643E-4</v>
      </c>
    </row>
    <row r="23" spans="1:7" ht="13.5" thickTop="1">
      <c r="B23" s="49" t="s">
        <v>307</v>
      </c>
      <c r="C23" s="1">
        <v>43922</v>
      </c>
      <c r="D23" s="23">
        <v>336942</v>
      </c>
      <c r="E23" s="1">
        <v>424178658</v>
      </c>
      <c r="F23" s="58">
        <f t="shared" si="2"/>
        <v>7.9433982272630042E-4</v>
      </c>
    </row>
    <row r="24" spans="1:7">
      <c r="B24" s="49" t="s">
        <v>306</v>
      </c>
      <c r="C24" s="1">
        <v>35660</v>
      </c>
      <c r="D24" s="23">
        <v>308271</v>
      </c>
      <c r="E24" s="1">
        <v>257018870</v>
      </c>
      <c r="F24" s="58">
        <f t="shared" si="2"/>
        <v>1.1994099888463442E-3</v>
      </c>
    </row>
    <row r="25" spans="1:7">
      <c r="B25" s="49" t="s">
        <v>305</v>
      </c>
      <c r="C25" s="1">
        <v>27176</v>
      </c>
      <c r="D25" s="23">
        <v>162000</v>
      </c>
      <c r="E25" s="1">
        <v>155212360</v>
      </c>
      <c r="F25" s="58">
        <f t="shared" si="2"/>
        <v>1.0437313110888849E-3</v>
      </c>
    </row>
    <row r="26" spans="1:7">
      <c r="B26" s="49" t="s">
        <v>202</v>
      </c>
      <c r="C26" s="1">
        <v>10448</v>
      </c>
      <c r="D26" s="23">
        <v>289017</v>
      </c>
      <c r="E26" s="1">
        <v>260010701</v>
      </c>
      <c r="F26" s="58">
        <f t="shared" si="2"/>
        <v>1.1115580969877081E-3</v>
      </c>
    </row>
    <row r="27" spans="1:7" s="59" customFormat="1" ht="13.5" thickBot="1">
      <c r="A27" s="59" t="s">
        <v>12</v>
      </c>
      <c r="B27" s="60" t="s">
        <v>308</v>
      </c>
      <c r="C27" s="62">
        <v>35185</v>
      </c>
      <c r="D27" s="61">
        <v>171935</v>
      </c>
      <c r="E27" s="62">
        <v>208106724</v>
      </c>
      <c r="F27" s="63">
        <f t="shared" si="2"/>
        <v>8.2618666372356138E-4</v>
      </c>
      <c r="G27" s="63">
        <v>8.2618666372356138E-4</v>
      </c>
    </row>
    <row r="28" spans="1:7" s="66" customFormat="1" ht="14.25" thickTop="1" thickBot="1">
      <c r="A28" s="66" t="s">
        <v>13</v>
      </c>
      <c r="B28" s="70" t="s">
        <v>309</v>
      </c>
      <c r="C28" s="68">
        <v>40140</v>
      </c>
      <c r="D28" s="67">
        <v>955824</v>
      </c>
      <c r="E28" s="68">
        <v>484046629</v>
      </c>
      <c r="F28" s="69">
        <f t="shared" si="2"/>
        <v>1.9746527353669474E-3</v>
      </c>
      <c r="G28" s="69">
        <v>1.9746527353669474E-3</v>
      </c>
    </row>
    <row r="29" spans="1:7" s="66" customFormat="1" ht="14.25" thickTop="1" thickBot="1">
      <c r="A29" s="64" t="s">
        <v>14</v>
      </c>
      <c r="B29" s="70" t="s">
        <v>310</v>
      </c>
      <c r="C29" s="68">
        <v>10848</v>
      </c>
      <c r="D29" s="67">
        <v>47250</v>
      </c>
      <c r="E29" s="68">
        <v>59334487</v>
      </c>
      <c r="F29" s="69">
        <f t="shared" si="2"/>
        <v>7.9633283085433939E-4</v>
      </c>
      <c r="G29" s="69">
        <v>7.9633283085433939E-4</v>
      </c>
    </row>
    <row r="30" spans="1:7" s="66" customFormat="1" ht="14.25" thickTop="1" thickBot="1">
      <c r="A30" s="66" t="s">
        <v>15</v>
      </c>
      <c r="B30" s="70" t="s">
        <v>311</v>
      </c>
      <c r="C30" s="68">
        <v>178460</v>
      </c>
      <c r="D30" s="71">
        <v>865000</v>
      </c>
      <c r="E30" s="68">
        <v>1930709379</v>
      </c>
      <c r="F30" s="69">
        <f t="shared" si="2"/>
        <v>4.4802185632310021E-4</v>
      </c>
      <c r="G30" s="69">
        <v>4.4802185632310021E-4</v>
      </c>
    </row>
    <row r="31" spans="1:7" s="66" customFormat="1" ht="14.25" thickTop="1" thickBot="1">
      <c r="A31" s="66" t="s">
        <v>16</v>
      </c>
      <c r="B31" s="70" t="s">
        <v>312</v>
      </c>
      <c r="C31" s="68">
        <v>10089</v>
      </c>
      <c r="D31" s="71">
        <v>40000</v>
      </c>
      <c r="E31" s="68">
        <v>55285223</v>
      </c>
      <c r="F31" s="69">
        <f t="shared" si="2"/>
        <v>7.2352064131133201E-4</v>
      </c>
      <c r="G31" s="69">
        <v>7.2352064131133201E-4</v>
      </c>
    </row>
    <row r="32" spans="1:7" s="66" customFormat="1" ht="14.25" thickTop="1" thickBot="1">
      <c r="A32" s="66" t="s">
        <v>18</v>
      </c>
      <c r="B32" s="70" t="s">
        <v>313</v>
      </c>
      <c r="C32" s="68">
        <v>130694</v>
      </c>
      <c r="D32" s="71">
        <v>2337951</v>
      </c>
      <c r="E32" s="68">
        <v>1556028582</v>
      </c>
      <c r="F32" s="69">
        <f t="shared" si="2"/>
        <v>1.5025116036075487E-3</v>
      </c>
      <c r="G32" s="69">
        <f>(F32:F33)/2</f>
        <v>7.5125580180377435E-4</v>
      </c>
    </row>
    <row r="33" spans="1:7" ht="13.5" thickTop="1">
      <c r="B33" s="49" t="s">
        <v>314</v>
      </c>
      <c r="C33" s="1">
        <v>22406</v>
      </c>
      <c r="D33" s="23">
        <v>100789</v>
      </c>
      <c r="E33" s="1">
        <v>128904621</v>
      </c>
      <c r="F33" s="58">
        <f t="shared" si="2"/>
        <v>7.8188818382236272E-4</v>
      </c>
    </row>
    <row r="34" spans="1:7" s="59" customFormat="1" ht="13.5" thickBot="1">
      <c r="A34" s="59" t="s">
        <v>17</v>
      </c>
      <c r="B34" s="60" t="s">
        <v>364</v>
      </c>
      <c r="C34" s="62">
        <v>247650</v>
      </c>
      <c r="D34" s="61">
        <v>1558159</v>
      </c>
      <c r="E34" s="62">
        <v>1830088681</v>
      </c>
      <c r="F34" s="63">
        <f t="shared" si="2"/>
        <v>8.5141174642345109E-4</v>
      </c>
      <c r="G34" s="63">
        <v>8.5141174642345109E-4</v>
      </c>
    </row>
    <row r="35" spans="1:7" s="59" customFormat="1" ht="14.25" thickTop="1" thickBot="1">
      <c r="A35" s="59" t="s">
        <v>19</v>
      </c>
      <c r="B35" s="72" t="s">
        <v>315</v>
      </c>
      <c r="C35" s="62">
        <v>9967</v>
      </c>
      <c r="D35" s="61">
        <v>37334</v>
      </c>
      <c r="E35" s="62">
        <v>52219835</v>
      </c>
      <c r="F35" s="63">
        <f t="shared" si="2"/>
        <v>7.1493906482086736E-4</v>
      </c>
      <c r="G35" s="63">
        <f>(F35:F36)/2</f>
        <v>3.5746953241043368E-4</v>
      </c>
    </row>
    <row r="36" spans="1:7" ht="13.5" thickTop="1">
      <c r="B36" s="56" t="s">
        <v>220</v>
      </c>
      <c r="C36" s="1">
        <v>22355</v>
      </c>
      <c r="D36" s="23">
        <v>70000</v>
      </c>
      <c r="E36" s="1">
        <v>108238263</v>
      </c>
      <c r="F36" s="58">
        <f t="shared" si="2"/>
        <v>6.46721390937325E-4</v>
      </c>
    </row>
    <row r="37" spans="1:7" s="59" customFormat="1" ht="13.5" thickBot="1">
      <c r="A37" s="59" t="s">
        <v>20</v>
      </c>
      <c r="B37" s="72" t="s">
        <v>316</v>
      </c>
      <c r="C37" s="62">
        <v>49121</v>
      </c>
      <c r="D37" s="61">
        <v>534339</v>
      </c>
      <c r="E37" s="62">
        <v>463934883</v>
      </c>
      <c r="F37" s="63">
        <f t="shared" si="2"/>
        <v>1.1517543077268454E-3</v>
      </c>
      <c r="G37" s="63">
        <v>1.1517543077268454E-3</v>
      </c>
    </row>
    <row r="38" spans="1:7" s="59" customFormat="1" ht="14.25" thickTop="1" thickBot="1">
      <c r="A38" s="59" t="s">
        <v>21</v>
      </c>
      <c r="B38" s="60" t="s">
        <v>317</v>
      </c>
      <c r="C38" s="62">
        <v>67198</v>
      </c>
      <c r="D38" s="61">
        <v>312000</v>
      </c>
      <c r="E38" s="62">
        <v>431200703</v>
      </c>
      <c r="F38" s="63">
        <f t="shared" si="2"/>
        <v>7.2356097248756112E-4</v>
      </c>
      <c r="G38" s="63">
        <v>7.2356097248756112E-4</v>
      </c>
    </row>
    <row r="39" spans="1:7" s="59" customFormat="1" ht="14.25" thickTop="1" thickBot="1">
      <c r="A39" s="59" t="s">
        <v>22</v>
      </c>
      <c r="B39" s="72" t="s">
        <v>301</v>
      </c>
      <c r="C39" s="62">
        <v>81139</v>
      </c>
      <c r="D39" s="61">
        <v>406810</v>
      </c>
      <c r="E39" s="62">
        <v>756078514</v>
      </c>
      <c r="F39" s="63">
        <f t="shared" si="2"/>
        <v>5.3805258642755194E-4</v>
      </c>
      <c r="G39" s="63">
        <f>(F39:F40)/2</f>
        <v>2.6902629321377597E-4</v>
      </c>
    </row>
    <row r="40" spans="1:7" ht="13.5" thickTop="1">
      <c r="B40" s="56" t="s">
        <v>318</v>
      </c>
      <c r="C40" s="1">
        <v>23175</v>
      </c>
      <c r="D40" s="23">
        <v>87500</v>
      </c>
      <c r="E40" s="1">
        <v>110889087</v>
      </c>
      <c r="F40" s="58">
        <f t="shared" si="2"/>
        <v>7.8907674656929943E-4</v>
      </c>
    </row>
    <row r="41" spans="1:7" s="59" customFormat="1" ht="13.5" thickBot="1">
      <c r="A41" s="59" t="s">
        <v>23</v>
      </c>
      <c r="B41" s="72" t="s">
        <v>319</v>
      </c>
      <c r="C41" s="62">
        <v>34931</v>
      </c>
      <c r="D41" s="61">
        <v>199895</v>
      </c>
      <c r="E41" s="62">
        <v>226665797</v>
      </c>
      <c r="F41" s="63">
        <f t="shared" si="2"/>
        <v>8.8189308949863314E-4</v>
      </c>
      <c r="G41" s="63">
        <f>(F41:F43)/3</f>
        <v>2.9396436316621105E-4</v>
      </c>
    </row>
    <row r="42" spans="1:7" ht="13.5" thickTop="1">
      <c r="B42" s="56" t="s">
        <v>321</v>
      </c>
      <c r="C42" s="1">
        <v>13370</v>
      </c>
      <c r="D42" s="23">
        <v>56000</v>
      </c>
      <c r="E42" s="1">
        <v>126573235</v>
      </c>
      <c r="F42" s="58">
        <f t="shared" si="2"/>
        <v>4.4243160886264777E-4</v>
      </c>
    </row>
    <row r="43" spans="1:7">
      <c r="B43" s="56" t="s">
        <v>320</v>
      </c>
      <c r="C43" s="1">
        <v>8316</v>
      </c>
      <c r="D43" s="23">
        <v>120000</v>
      </c>
      <c r="E43" s="1">
        <v>62646615</v>
      </c>
      <c r="F43" s="58">
        <f t="shared" si="2"/>
        <v>1.9155065281659671E-3</v>
      </c>
    </row>
    <row r="44" spans="1:7" s="59" customFormat="1" ht="13.5" thickBot="1">
      <c r="A44" s="73" t="s">
        <v>71</v>
      </c>
      <c r="B44" s="72" t="s">
        <v>311</v>
      </c>
      <c r="C44" s="62">
        <v>178460</v>
      </c>
      <c r="D44" s="61">
        <v>0</v>
      </c>
      <c r="E44" s="62">
        <v>1930709379</v>
      </c>
      <c r="F44" s="63">
        <f t="shared" si="2"/>
        <v>0</v>
      </c>
      <c r="G44" s="63">
        <v>0</v>
      </c>
    </row>
    <row r="45" spans="1:7" s="59" customFormat="1" ht="14.25" thickTop="1" thickBot="1">
      <c r="A45" s="59" t="s">
        <v>24</v>
      </c>
      <c r="B45" s="60" t="s">
        <v>231</v>
      </c>
      <c r="C45" s="62">
        <v>91369</v>
      </c>
      <c r="D45" s="61">
        <v>1143147</v>
      </c>
      <c r="E45" s="62">
        <v>1237823155</v>
      </c>
      <c r="F45" s="63">
        <f t="shared" si="2"/>
        <v>9.2351398936304434E-4</v>
      </c>
      <c r="G45" s="63">
        <v>9.2351398936304434E-4</v>
      </c>
    </row>
    <row r="46" spans="1:7" s="59" customFormat="1" ht="14.25" thickTop="1" thickBot="1">
      <c r="A46" s="59" t="s">
        <v>25</v>
      </c>
      <c r="B46" s="60" t="s">
        <v>188</v>
      </c>
      <c r="C46" s="62">
        <v>8724</v>
      </c>
      <c r="D46" s="61">
        <v>37000</v>
      </c>
      <c r="E46" s="62">
        <v>48864066</v>
      </c>
      <c r="F46" s="63">
        <f t="shared" si="2"/>
        <v>7.5720264457730549E-4</v>
      </c>
      <c r="G46" s="63">
        <v>7.5720264457730549E-4</v>
      </c>
    </row>
    <row r="47" spans="1:7" s="59" customFormat="1" ht="14.25" thickTop="1" thickBot="1">
      <c r="A47" s="59" t="s">
        <v>26</v>
      </c>
      <c r="B47" s="72" t="s">
        <v>360</v>
      </c>
      <c r="C47" s="62">
        <v>37102</v>
      </c>
      <c r="D47" s="61">
        <v>142000</v>
      </c>
      <c r="E47" s="62">
        <v>222659138</v>
      </c>
      <c r="F47" s="63">
        <f t="shared" si="2"/>
        <v>6.3774611397265002E-4</v>
      </c>
      <c r="G47" s="63">
        <v>6.3774611397265002E-4</v>
      </c>
    </row>
    <row r="48" spans="1:7" s="59" customFormat="1" ht="14.25" thickTop="1" thickBot="1">
      <c r="A48" s="59" t="s">
        <v>27</v>
      </c>
      <c r="B48" s="72" t="s">
        <v>322</v>
      </c>
      <c r="C48" s="62">
        <v>78180</v>
      </c>
      <c r="D48" s="61">
        <v>914214</v>
      </c>
      <c r="E48" s="62">
        <v>584629124</v>
      </c>
      <c r="F48" s="63">
        <f t="shared" si="2"/>
        <v>1.563750354660744E-3</v>
      </c>
      <c r="G48" s="63">
        <v>1.563750354660744E-3</v>
      </c>
    </row>
    <row r="49" spans="1:7" s="59" customFormat="1" ht="14.25" thickTop="1" thickBot="1">
      <c r="A49" s="59" t="s">
        <v>28</v>
      </c>
      <c r="B49" s="60" t="s">
        <v>323</v>
      </c>
      <c r="C49" s="62">
        <v>19671</v>
      </c>
      <c r="D49" s="61">
        <v>206640</v>
      </c>
      <c r="E49" s="62">
        <v>162171808</v>
      </c>
      <c r="F49" s="63">
        <f t="shared" ref="F49:F55" si="3">(D49/E49)</f>
        <v>1.2742042069358935E-3</v>
      </c>
      <c r="G49" s="63">
        <f>(F49:F53)/5</f>
        <v>2.5484084138717867E-4</v>
      </c>
    </row>
    <row r="50" spans="1:7" ht="13.5" thickTop="1">
      <c r="B50" s="57" t="s">
        <v>324</v>
      </c>
      <c r="C50" s="1">
        <v>20595</v>
      </c>
      <c r="D50" s="23">
        <v>146721</v>
      </c>
      <c r="E50" s="1">
        <v>99696061</v>
      </c>
      <c r="F50" s="58">
        <f t="shared" si="3"/>
        <v>1.4716830186500547E-3</v>
      </c>
    </row>
    <row r="51" spans="1:7">
      <c r="B51" s="49" t="s">
        <v>325</v>
      </c>
      <c r="C51" s="1">
        <v>22844</v>
      </c>
      <c r="D51" s="23">
        <v>152000</v>
      </c>
      <c r="E51" s="1">
        <v>115273462</v>
      </c>
      <c r="F51" s="58">
        <f t="shared" si="3"/>
        <v>1.3186035828437251E-3</v>
      </c>
    </row>
    <row r="52" spans="1:7">
      <c r="B52" s="49" t="s">
        <v>326</v>
      </c>
      <c r="C52" s="1">
        <v>11266</v>
      </c>
      <c r="D52" s="23">
        <v>119086</v>
      </c>
      <c r="E52" s="1">
        <v>59099432</v>
      </c>
      <c r="F52" s="58">
        <f t="shared" si="3"/>
        <v>2.0150109056885691E-3</v>
      </c>
    </row>
    <row r="53" spans="1:7">
      <c r="B53" s="49" t="s">
        <v>327</v>
      </c>
      <c r="C53" s="1">
        <v>19575</v>
      </c>
      <c r="D53" s="23">
        <v>135167</v>
      </c>
      <c r="E53" s="1">
        <v>114839571</v>
      </c>
      <c r="F53" s="58">
        <f t="shared" si="3"/>
        <v>1.17700718335146E-3</v>
      </c>
    </row>
    <row r="54" spans="1:7" s="59" customFormat="1" ht="13.5" thickBot="1">
      <c r="A54" s="59" t="s">
        <v>29</v>
      </c>
      <c r="B54" s="72" t="s">
        <v>359</v>
      </c>
      <c r="C54" s="62">
        <v>31307</v>
      </c>
      <c r="D54" s="61">
        <v>0</v>
      </c>
      <c r="E54" s="62">
        <v>202467715</v>
      </c>
      <c r="F54" s="63">
        <f t="shared" si="3"/>
        <v>0</v>
      </c>
      <c r="G54" s="63">
        <f>(F54:F55)/2</f>
        <v>0</v>
      </c>
    </row>
    <row r="55" spans="1:7" ht="13.5" thickTop="1">
      <c r="B55" s="49" t="s">
        <v>328</v>
      </c>
      <c r="C55" s="1">
        <v>10283</v>
      </c>
      <c r="D55" s="23">
        <v>72000</v>
      </c>
      <c r="E55" s="1">
        <v>58352945</v>
      </c>
      <c r="F55" s="58">
        <f t="shared" si="3"/>
        <v>1.2338708868935406E-3</v>
      </c>
    </row>
    <row r="56" spans="1:7" s="59" customFormat="1" ht="13.5" thickBot="1">
      <c r="A56" s="59" t="s">
        <v>30</v>
      </c>
      <c r="B56" s="72" t="s">
        <v>329</v>
      </c>
      <c r="C56" s="62">
        <v>30530</v>
      </c>
      <c r="D56" s="61">
        <v>220000</v>
      </c>
      <c r="E56" s="62">
        <v>165945040</v>
      </c>
      <c r="F56" s="63">
        <f t="shared" ref="F56:F63" si="4">(D56/E56)</f>
        <v>1.3257401366139055E-3</v>
      </c>
      <c r="G56" s="63">
        <v>1.3257401366139055E-3</v>
      </c>
    </row>
    <row r="57" spans="1:7" s="59" customFormat="1" ht="14.25" thickTop="1" thickBot="1">
      <c r="A57" s="59" t="s">
        <v>31</v>
      </c>
      <c r="B57" s="60" t="s">
        <v>330</v>
      </c>
      <c r="C57" s="62">
        <v>35673</v>
      </c>
      <c r="D57" s="61">
        <v>131368</v>
      </c>
      <c r="E57" s="62">
        <v>193860995</v>
      </c>
      <c r="F57" s="63">
        <f t="shared" si="4"/>
        <v>6.7764018233786537E-4</v>
      </c>
      <c r="G57" s="63">
        <f>(F57:F61)/5</f>
        <v>1.3552803646757307E-4</v>
      </c>
    </row>
    <row r="58" spans="1:7" ht="13.5" thickTop="1">
      <c r="B58" s="49" t="s">
        <v>260</v>
      </c>
      <c r="C58" s="1">
        <v>25707</v>
      </c>
      <c r="D58" s="23">
        <v>92750</v>
      </c>
      <c r="E58" s="1">
        <v>117022955</v>
      </c>
      <c r="F58" s="58">
        <f t="shared" si="4"/>
        <v>7.925795413387057E-4</v>
      </c>
    </row>
    <row r="59" spans="1:7">
      <c r="B59" s="49" t="s">
        <v>286</v>
      </c>
      <c r="C59" s="1">
        <v>18947</v>
      </c>
      <c r="D59" s="23">
        <v>100000</v>
      </c>
      <c r="E59" s="1">
        <v>141566885</v>
      </c>
      <c r="F59" s="58">
        <f t="shared" si="4"/>
        <v>7.063798853806807E-4</v>
      </c>
    </row>
    <row r="60" spans="1:7">
      <c r="B60" s="49" t="s">
        <v>331</v>
      </c>
      <c r="C60" s="1">
        <v>21210</v>
      </c>
      <c r="D60" s="23">
        <v>126500</v>
      </c>
      <c r="E60" s="1">
        <v>109303604</v>
      </c>
      <c r="F60" s="58">
        <f t="shared" si="4"/>
        <v>1.1573268892396266E-3</v>
      </c>
    </row>
    <row r="61" spans="1:7">
      <c r="B61" s="49" t="s">
        <v>301</v>
      </c>
      <c r="C61" s="1">
        <v>81139</v>
      </c>
      <c r="D61" s="23">
        <v>20150</v>
      </c>
      <c r="E61" s="1">
        <v>756078514</v>
      </c>
      <c r="F61" s="58">
        <f t="shared" si="4"/>
        <v>2.6650671361360758E-5</v>
      </c>
    </row>
    <row r="62" spans="1:7" s="59" customFormat="1" ht="13.5" thickBot="1">
      <c r="A62" s="59" t="s">
        <v>32</v>
      </c>
      <c r="B62" s="60" t="s">
        <v>332</v>
      </c>
      <c r="C62" s="62">
        <v>11828</v>
      </c>
      <c r="D62" s="61">
        <v>53864</v>
      </c>
      <c r="E62" s="62">
        <v>62407927</v>
      </c>
      <c r="F62" s="63">
        <f t="shared" si="4"/>
        <v>8.6309548464892931E-4</v>
      </c>
      <c r="G62" s="63">
        <v>8.6309548464892931E-4</v>
      </c>
    </row>
    <row r="63" spans="1:7" s="59" customFormat="1" ht="14.25" thickTop="1" thickBot="1">
      <c r="A63" s="59" t="s">
        <v>33</v>
      </c>
      <c r="B63" s="60" t="s">
        <v>333</v>
      </c>
      <c r="C63" s="62">
        <v>57466</v>
      </c>
      <c r="D63" s="61">
        <v>274600</v>
      </c>
      <c r="E63" s="62">
        <v>374686412</v>
      </c>
      <c r="F63" s="63">
        <f t="shared" si="4"/>
        <v>7.3287952593274188E-4</v>
      </c>
      <c r="G63" s="63">
        <v>7.3287952593274188E-4</v>
      </c>
    </row>
    <row r="64" spans="1:7" s="59" customFormat="1" ht="14.25" thickTop="1" thickBot="1">
      <c r="A64" s="59" t="s">
        <v>34</v>
      </c>
      <c r="B64" s="60" t="s">
        <v>334</v>
      </c>
      <c r="C64" s="62">
        <v>39961</v>
      </c>
      <c r="D64" s="61">
        <v>322487</v>
      </c>
      <c r="E64" s="62">
        <v>279508681</v>
      </c>
      <c r="F64" s="63">
        <f t="shared" ref="F64:F74" si="5">(D64/E64)</f>
        <v>1.1537638074289364E-3</v>
      </c>
      <c r="G64" s="63">
        <f>(F64:F66)/3</f>
        <v>3.8458793580964547E-4</v>
      </c>
    </row>
    <row r="65" spans="1:7" ht="13.5" thickTop="1">
      <c r="B65" s="49" t="s">
        <v>335</v>
      </c>
      <c r="C65" s="1">
        <v>13248</v>
      </c>
      <c r="D65" s="23">
        <v>91904</v>
      </c>
      <c r="E65" s="1">
        <v>97382160</v>
      </c>
      <c r="F65" s="58">
        <f t="shared" si="5"/>
        <v>9.4374575384238756E-4</v>
      </c>
    </row>
    <row r="66" spans="1:7">
      <c r="B66" s="49" t="s">
        <v>336</v>
      </c>
      <c r="C66" s="1">
        <v>15416</v>
      </c>
      <c r="D66" s="23">
        <v>92250</v>
      </c>
      <c r="E66" s="1">
        <v>87175766</v>
      </c>
      <c r="F66" s="58">
        <f t="shared" si="5"/>
        <v>1.0582069333351198E-3</v>
      </c>
    </row>
    <row r="67" spans="1:7" s="59" customFormat="1" ht="13.5" thickBot="1">
      <c r="A67" s="59" t="s">
        <v>35</v>
      </c>
      <c r="B67" s="60" t="s">
        <v>339</v>
      </c>
      <c r="C67" s="62">
        <v>12235</v>
      </c>
      <c r="D67" s="61">
        <v>76900</v>
      </c>
      <c r="E67" s="62">
        <v>93477349</v>
      </c>
      <c r="F67" s="63">
        <f t="shared" si="5"/>
        <v>8.2265918773541597E-4</v>
      </c>
      <c r="G67" s="63">
        <f>(F67:F70)/4</f>
        <v>2.0566479693385399E-4</v>
      </c>
    </row>
    <row r="68" spans="1:7" ht="13.5" thickTop="1">
      <c r="B68" s="49" t="s">
        <v>337</v>
      </c>
      <c r="C68" s="1">
        <v>20526</v>
      </c>
      <c r="D68" s="23">
        <v>83400</v>
      </c>
      <c r="E68" s="1">
        <v>175656794</v>
      </c>
      <c r="F68" s="58">
        <f t="shared" si="5"/>
        <v>4.7478949205915713E-4</v>
      </c>
    </row>
    <row r="69" spans="1:7">
      <c r="B69" s="49" t="s">
        <v>338</v>
      </c>
      <c r="C69" s="1">
        <v>13818</v>
      </c>
      <c r="D69" s="23">
        <v>65000</v>
      </c>
      <c r="E69" s="1">
        <v>79433343</v>
      </c>
      <c r="F69" s="58">
        <f t="shared" si="5"/>
        <v>8.1829616562908601E-4</v>
      </c>
    </row>
    <row r="70" spans="1:7">
      <c r="B70" s="49" t="s">
        <v>340</v>
      </c>
      <c r="C70" s="1">
        <v>16025</v>
      </c>
      <c r="D70" s="23">
        <v>59700</v>
      </c>
      <c r="E70" s="1">
        <v>97428493</v>
      </c>
      <c r="F70" s="58">
        <f t="shared" si="5"/>
        <v>6.1275709150094312E-4</v>
      </c>
    </row>
    <row r="71" spans="1:7" s="59" customFormat="1" ht="13.5" thickBot="1">
      <c r="A71" s="59" t="s">
        <v>36</v>
      </c>
      <c r="B71" s="60" t="s">
        <v>341</v>
      </c>
      <c r="C71" s="62">
        <v>5556</v>
      </c>
      <c r="D71" s="61">
        <v>36418</v>
      </c>
      <c r="E71" s="62">
        <v>39437888</v>
      </c>
      <c r="F71" s="63">
        <f t="shared" si="5"/>
        <v>9.2342673116775425E-4</v>
      </c>
      <c r="G71" s="63">
        <f>(F71:F72)/2</f>
        <v>4.6171336558387712E-4</v>
      </c>
    </row>
    <row r="72" spans="1:7" ht="13.5" thickTop="1">
      <c r="B72" s="49" t="s">
        <v>342</v>
      </c>
      <c r="C72" s="1">
        <v>1658</v>
      </c>
      <c r="D72" s="23">
        <v>21875</v>
      </c>
      <c r="E72" s="1">
        <v>21673660</v>
      </c>
      <c r="F72" s="58">
        <f t="shared" si="5"/>
        <v>1.0092896169820878E-3</v>
      </c>
    </row>
    <row r="73" spans="1:7" s="59" customFormat="1" ht="13.5" thickBot="1">
      <c r="A73" s="59" t="s">
        <v>37</v>
      </c>
      <c r="B73" s="60" t="s">
        <v>343</v>
      </c>
      <c r="C73" s="62">
        <v>25830</v>
      </c>
      <c r="D73" s="61">
        <v>178000</v>
      </c>
      <c r="E73" s="62">
        <v>141504408</v>
      </c>
      <c r="F73" s="63">
        <f t="shared" si="5"/>
        <v>1.257911343652277E-3</v>
      </c>
      <c r="G73" s="63">
        <f>(F73:F74)/2</f>
        <v>6.289556718261385E-4</v>
      </c>
    </row>
    <row r="74" spans="1:7" ht="13.5" thickTop="1">
      <c r="B74" s="49" t="s">
        <v>344</v>
      </c>
      <c r="C74" s="1">
        <v>12653</v>
      </c>
      <c r="D74" s="23">
        <v>93500</v>
      </c>
      <c r="E74" s="1">
        <v>80539488</v>
      </c>
      <c r="F74" s="58">
        <f t="shared" si="5"/>
        <v>1.1609212117166675E-3</v>
      </c>
    </row>
    <row r="75" spans="1:7" s="59" customFormat="1" ht="13.5" thickBot="1">
      <c r="A75" s="59" t="s">
        <v>287</v>
      </c>
      <c r="B75" s="60" t="s">
        <v>345</v>
      </c>
      <c r="C75" s="62">
        <v>43944</v>
      </c>
      <c r="D75" s="61">
        <v>160000</v>
      </c>
      <c r="E75" s="62">
        <v>296191561</v>
      </c>
      <c r="F75" s="63">
        <f t="shared" ref="F75:F89" si="6">(D75/E75)</f>
        <v>5.4019094757395871E-4</v>
      </c>
      <c r="G75" s="63">
        <v>5.4019094757395871E-4</v>
      </c>
    </row>
    <row r="76" spans="1:7" s="59" customFormat="1" ht="14.25" thickTop="1" thickBot="1">
      <c r="A76" s="59" t="s">
        <v>39</v>
      </c>
      <c r="B76" s="60" t="s">
        <v>346</v>
      </c>
      <c r="C76" s="62">
        <v>30697</v>
      </c>
      <c r="D76" s="61">
        <v>294292</v>
      </c>
      <c r="E76" s="62">
        <v>156626752</v>
      </c>
      <c r="F76" s="63">
        <f t="shared" si="6"/>
        <v>1.878938279968929E-3</v>
      </c>
      <c r="G76" s="63">
        <v>1.878938279968929E-3</v>
      </c>
    </row>
    <row r="77" spans="1:7" s="66" customFormat="1" ht="14.25" thickTop="1" thickBot="1">
      <c r="A77" s="66" t="s">
        <v>40</v>
      </c>
      <c r="B77" s="70" t="s">
        <v>347</v>
      </c>
      <c r="C77" s="68">
        <v>13027</v>
      </c>
      <c r="D77" s="67">
        <v>70000</v>
      </c>
      <c r="E77" s="68">
        <v>89435427</v>
      </c>
      <c r="F77" s="69">
        <f t="shared" si="6"/>
        <v>7.8268760320225226E-4</v>
      </c>
      <c r="G77" s="69">
        <v>7.8268760320225226E-4</v>
      </c>
    </row>
    <row r="78" spans="1:7" s="66" customFormat="1" ht="14.25" thickTop="1" thickBot="1">
      <c r="A78" s="66" t="s">
        <v>41</v>
      </c>
      <c r="B78" s="70" t="s">
        <v>348</v>
      </c>
      <c r="C78" s="68">
        <v>79425</v>
      </c>
      <c r="D78" s="67">
        <v>722362</v>
      </c>
      <c r="E78" s="68">
        <v>495929548</v>
      </c>
      <c r="F78" s="69">
        <f t="shared" si="6"/>
        <v>1.4565818933619983E-3</v>
      </c>
      <c r="G78" s="69">
        <v>1.4565818933619983E-3</v>
      </c>
    </row>
    <row r="79" spans="1:7" s="59" customFormat="1" ht="14.25" thickTop="1" thickBot="1">
      <c r="A79" s="59" t="s">
        <v>42</v>
      </c>
      <c r="B79" s="60" t="s">
        <v>349</v>
      </c>
      <c r="C79" s="62">
        <v>9090</v>
      </c>
      <c r="D79" s="61">
        <v>44000</v>
      </c>
      <c r="E79" s="62">
        <v>60390871</v>
      </c>
      <c r="F79" s="63">
        <f t="shared" si="6"/>
        <v>7.2858694155942877E-4</v>
      </c>
      <c r="G79" s="63">
        <f>(F79:F83)/5</f>
        <v>1.4571738831188575E-4</v>
      </c>
    </row>
    <row r="80" spans="1:7" ht="13.5" thickTop="1">
      <c r="B80" s="49" t="s">
        <v>350</v>
      </c>
      <c r="C80" s="1">
        <v>20860</v>
      </c>
      <c r="D80" s="23">
        <v>67042</v>
      </c>
      <c r="E80" s="1">
        <v>142391184</v>
      </c>
      <c r="F80" s="58">
        <f t="shared" si="6"/>
        <v>4.7082971091805796E-4</v>
      </c>
    </row>
    <row r="81" spans="1:7">
      <c r="B81" s="49" t="s">
        <v>351</v>
      </c>
      <c r="C81" s="1">
        <v>37250</v>
      </c>
      <c r="D81" s="23">
        <v>90000</v>
      </c>
      <c r="E81" s="1">
        <v>255809673</v>
      </c>
      <c r="F81" s="58">
        <f t="shared" si="6"/>
        <v>3.5182406882635747E-4</v>
      </c>
    </row>
    <row r="82" spans="1:7">
      <c r="B82" s="49" t="s">
        <v>352</v>
      </c>
      <c r="C82" s="1">
        <v>9887</v>
      </c>
      <c r="D82" s="23">
        <v>36500</v>
      </c>
      <c r="E82" s="1">
        <v>59260729</v>
      </c>
      <c r="F82" s="58">
        <f t="shared" si="6"/>
        <v>6.1592222397399124E-4</v>
      </c>
    </row>
    <row r="83" spans="1:7">
      <c r="B83" s="49" t="s">
        <v>301</v>
      </c>
      <c r="C83" s="1">
        <v>81139</v>
      </c>
      <c r="D83" s="23">
        <v>2666</v>
      </c>
      <c r="E83" s="1">
        <v>756078514</v>
      </c>
      <c r="F83" s="58">
        <f t="shared" si="6"/>
        <v>3.5260888262723468E-6</v>
      </c>
    </row>
    <row r="84" spans="1:7" s="59" customFormat="1" ht="13.5" thickBot="1">
      <c r="A84" s="59" t="s">
        <v>43</v>
      </c>
      <c r="B84" s="60" t="s">
        <v>222</v>
      </c>
      <c r="C84" s="62">
        <v>27212</v>
      </c>
      <c r="D84" s="61">
        <v>135677</v>
      </c>
      <c r="E84" s="62">
        <v>152884851</v>
      </c>
      <c r="F84" s="63">
        <f t="shared" si="6"/>
        <v>8.8744567635416012E-4</v>
      </c>
      <c r="G84" s="63">
        <v>8.8744567635416012E-4</v>
      </c>
    </row>
    <row r="85" spans="1:7" s="66" customFormat="1" ht="14.25" thickTop="1" thickBot="1">
      <c r="A85" s="66" t="s">
        <v>44</v>
      </c>
      <c r="B85" s="70" t="s">
        <v>353</v>
      </c>
      <c r="C85" s="68">
        <v>48087</v>
      </c>
      <c r="D85" s="67">
        <v>680859</v>
      </c>
      <c r="E85" s="68">
        <v>556283044</v>
      </c>
      <c r="F85" s="69">
        <f t="shared" si="6"/>
        <v>1.2239434714821184E-3</v>
      </c>
      <c r="G85" s="69">
        <v>1.2239434714821184E-3</v>
      </c>
    </row>
    <row r="86" spans="1:7" s="66" customFormat="1" ht="14.25" thickTop="1" thickBot="1">
      <c r="A86" s="66" t="s">
        <v>45</v>
      </c>
      <c r="B86" s="70" t="s">
        <v>354</v>
      </c>
      <c r="C86" s="68">
        <v>55079</v>
      </c>
      <c r="D86" s="67">
        <v>347436</v>
      </c>
      <c r="E86" s="68">
        <v>356438041</v>
      </c>
      <c r="F86" s="69">
        <f t="shared" si="6"/>
        <v>9.7474444373349032E-4</v>
      </c>
      <c r="G86" s="69">
        <v>9.7474444373349032E-4</v>
      </c>
    </row>
    <row r="87" spans="1:7" s="66" customFormat="1" ht="14.25" thickTop="1" thickBot="1">
      <c r="A87" s="66" t="s">
        <v>46</v>
      </c>
      <c r="B87" s="70" t="s">
        <v>355</v>
      </c>
      <c r="C87" s="68">
        <v>20755</v>
      </c>
      <c r="D87" s="67">
        <v>117654</v>
      </c>
      <c r="E87" s="68">
        <v>133573796</v>
      </c>
      <c r="F87" s="69">
        <f t="shared" si="6"/>
        <v>8.8081647391379068E-4</v>
      </c>
      <c r="G87" s="69">
        <v>8.8081647391379068E-4</v>
      </c>
    </row>
    <row r="88" spans="1:7" s="66" customFormat="1" ht="14.25" thickTop="1" thickBot="1">
      <c r="A88" s="66" t="s">
        <v>47</v>
      </c>
      <c r="B88" s="70" t="s">
        <v>356</v>
      </c>
      <c r="C88" s="68">
        <v>13645</v>
      </c>
      <c r="D88" s="67">
        <v>30800</v>
      </c>
      <c r="E88" s="68">
        <v>63602259</v>
      </c>
      <c r="F88" s="69">
        <f t="shared" si="6"/>
        <v>4.8425952920948923E-4</v>
      </c>
      <c r="G88" s="69">
        <v>4.8425952920948923E-4</v>
      </c>
    </row>
    <row r="89" spans="1:7" s="59" customFormat="1" ht="14.25" thickTop="1" thickBot="1">
      <c r="A89" s="59" t="s">
        <v>48</v>
      </c>
      <c r="B89" s="60" t="s">
        <v>357</v>
      </c>
      <c r="C89" s="62">
        <v>28464</v>
      </c>
      <c r="D89" s="61">
        <v>165000</v>
      </c>
      <c r="E89" s="62">
        <v>163509978</v>
      </c>
      <c r="F89" s="63">
        <f t="shared" si="6"/>
        <v>1.0091127282764358E-3</v>
      </c>
      <c r="G89" s="63">
        <v>1.0091127282764358E-3</v>
      </c>
    </row>
    <row r="90" spans="1:7" ht="13.5" thickTop="1"/>
    <row r="92" spans="1:7">
      <c r="A92" s="5" t="s">
        <v>662</v>
      </c>
    </row>
    <row r="93" spans="1:7">
      <c r="A93" s="115" t="s">
        <v>660</v>
      </c>
      <c r="B93" s="116"/>
    </row>
    <row r="94" spans="1:7" hidden="1">
      <c r="A94" s="117"/>
      <c r="B94" s="116"/>
    </row>
  </sheetData>
  <mergeCells count="1">
    <mergeCell ref="A93:B94"/>
  </mergeCells>
  <printOptions horizontalCentered="1" gridLines="1"/>
  <pageMargins left="0.7" right="0.7" top="1" bottom="1" header="0.3" footer="0.3"/>
  <pageSetup scale="80" orientation="landscape" errors="blank" r:id="rId1"/>
  <headerFooter>
    <oddHeader>&amp;C&amp;"Arial,Bold"&amp;11County Level Funding for Public Library Systems &amp;"Arial,Regular"&amp;9(sorted alphabetically)</oddHeader>
    <oddFooter>&amp;L&amp;9Mississippi Public Library Statistics, FY08, County Level Funding (sorted alphabetically by system)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93"/>
  <sheetViews>
    <sheetView tabSelected="1" topLeftCell="A75" workbookViewId="0">
      <selection activeCell="A102" sqref="A102"/>
    </sheetView>
  </sheetViews>
  <sheetFormatPr defaultRowHeight="12.75"/>
  <cols>
    <col min="1" max="1" width="51" style="77" bestFit="1" customWidth="1"/>
    <col min="2" max="2" width="16.42578125" style="77" customWidth="1"/>
    <col min="3" max="3" width="12.5703125" style="77" customWidth="1"/>
    <col min="4" max="4" width="16.28515625" style="77" customWidth="1"/>
    <col min="5" max="5" width="12.7109375" style="77" customWidth="1"/>
    <col min="6" max="6" width="14.28515625" style="77" customWidth="1"/>
  </cols>
  <sheetData>
    <row r="1" spans="1:6" s="77" customFormat="1" ht="63.75">
      <c r="A1" s="78" t="s">
        <v>152</v>
      </c>
      <c r="B1" s="54" t="s">
        <v>147</v>
      </c>
      <c r="C1" s="76" t="s">
        <v>661</v>
      </c>
      <c r="D1" s="79" t="s">
        <v>367</v>
      </c>
      <c r="E1" s="76" t="s">
        <v>368</v>
      </c>
      <c r="F1" s="80" t="s">
        <v>365</v>
      </c>
    </row>
    <row r="2" spans="1:6" s="77" customFormat="1">
      <c r="A2" s="78"/>
      <c r="B2" s="54"/>
      <c r="C2" s="76"/>
      <c r="D2" s="79"/>
      <c r="E2" s="76"/>
      <c r="F2" s="80"/>
    </row>
    <row r="3" spans="1:6">
      <c r="A3" s="83" t="s">
        <v>71</v>
      </c>
      <c r="B3" s="84" t="s">
        <v>311</v>
      </c>
      <c r="C3" s="75">
        <v>178460</v>
      </c>
      <c r="D3" s="81">
        <v>0</v>
      </c>
      <c r="E3" s="75">
        <v>1930709379</v>
      </c>
      <c r="F3" s="82">
        <f t="shared" ref="F3:F34" si="0">(D3/E3)</f>
        <v>0</v>
      </c>
    </row>
    <row r="4" spans="1:6">
      <c r="A4" s="77" t="s">
        <v>29</v>
      </c>
      <c r="B4" s="84" t="s">
        <v>359</v>
      </c>
      <c r="C4" s="75">
        <v>31307</v>
      </c>
      <c r="D4" s="81">
        <v>0</v>
      </c>
      <c r="E4" s="75">
        <v>202467715</v>
      </c>
      <c r="F4" s="82">
        <f t="shared" si="0"/>
        <v>0</v>
      </c>
    </row>
    <row r="5" spans="1:6" s="77" customFormat="1">
      <c r="A5" s="77" t="s">
        <v>8</v>
      </c>
      <c r="B5" s="74" t="s">
        <v>301</v>
      </c>
      <c r="C5" s="75">
        <v>81139</v>
      </c>
      <c r="D5" s="81">
        <v>500</v>
      </c>
      <c r="E5" s="75">
        <v>756078514</v>
      </c>
      <c r="F5" s="82">
        <f t="shared" si="0"/>
        <v>6.6130698167148287E-7</v>
      </c>
    </row>
    <row r="6" spans="1:6" s="77" customFormat="1">
      <c r="A6" s="77" t="s">
        <v>42</v>
      </c>
      <c r="B6" s="74" t="s">
        <v>301</v>
      </c>
      <c r="C6" s="75">
        <v>81139</v>
      </c>
      <c r="D6" s="81">
        <v>2666</v>
      </c>
      <c r="E6" s="75">
        <v>756078514</v>
      </c>
      <c r="F6" s="82">
        <f t="shared" si="0"/>
        <v>3.5260888262723468E-6</v>
      </c>
    </row>
    <row r="7" spans="1:6" s="87" customFormat="1">
      <c r="A7" s="87" t="s">
        <v>31</v>
      </c>
      <c r="B7" s="88" t="s">
        <v>301</v>
      </c>
      <c r="C7" s="89">
        <v>81139</v>
      </c>
      <c r="D7" s="90">
        <v>20150</v>
      </c>
      <c r="E7" s="89">
        <v>756078514</v>
      </c>
      <c r="F7" s="91">
        <f t="shared" si="0"/>
        <v>2.6650671361360758E-5</v>
      </c>
    </row>
    <row r="8" spans="1:6" s="77" customFormat="1">
      <c r="A8" s="83" t="s">
        <v>1</v>
      </c>
      <c r="B8" s="84" t="s">
        <v>361</v>
      </c>
      <c r="C8" s="75">
        <v>13645</v>
      </c>
      <c r="D8" s="81">
        <v>14500</v>
      </c>
      <c r="E8" s="75">
        <v>63602259</v>
      </c>
      <c r="F8" s="82">
        <f t="shared" si="0"/>
        <v>2.2797932381615565E-4</v>
      </c>
    </row>
    <row r="9" spans="1:6" s="77" customFormat="1">
      <c r="A9" s="77" t="s">
        <v>42</v>
      </c>
      <c r="B9" s="74" t="s">
        <v>351</v>
      </c>
      <c r="C9" s="75">
        <v>37250</v>
      </c>
      <c r="D9" s="81">
        <v>90000</v>
      </c>
      <c r="E9" s="75">
        <v>255809673</v>
      </c>
      <c r="F9" s="82">
        <f t="shared" si="0"/>
        <v>3.5182406882635747E-4</v>
      </c>
    </row>
    <row r="10" spans="1:6" s="77" customFormat="1">
      <c r="A10" s="77" t="s">
        <v>23</v>
      </c>
      <c r="B10" s="84" t="s">
        <v>321</v>
      </c>
      <c r="C10" s="75">
        <v>13370</v>
      </c>
      <c r="D10" s="81">
        <v>56000</v>
      </c>
      <c r="E10" s="75">
        <v>126573235</v>
      </c>
      <c r="F10" s="82">
        <f t="shared" si="0"/>
        <v>4.4243160886264777E-4</v>
      </c>
    </row>
    <row r="11" spans="1:6" s="77" customFormat="1">
      <c r="A11" s="77" t="s">
        <v>15</v>
      </c>
      <c r="B11" s="74" t="s">
        <v>311</v>
      </c>
      <c r="C11" s="75">
        <v>178460</v>
      </c>
      <c r="D11" s="85">
        <v>865000</v>
      </c>
      <c r="E11" s="75">
        <v>1930709379</v>
      </c>
      <c r="F11" s="82">
        <f t="shared" si="0"/>
        <v>4.4802185632310021E-4</v>
      </c>
    </row>
    <row r="12" spans="1:6" s="87" customFormat="1">
      <c r="A12" s="87" t="s">
        <v>6</v>
      </c>
      <c r="B12" s="88" t="s">
        <v>296</v>
      </c>
      <c r="C12" s="89">
        <v>59284</v>
      </c>
      <c r="D12" s="90">
        <v>325996</v>
      </c>
      <c r="E12" s="89">
        <v>720109490</v>
      </c>
      <c r="F12" s="91">
        <f t="shared" si="0"/>
        <v>4.5270337987074715E-4</v>
      </c>
    </row>
    <row r="13" spans="1:6" s="77" customFormat="1">
      <c r="A13" s="77" t="s">
        <v>42</v>
      </c>
      <c r="B13" s="74" t="s">
        <v>350</v>
      </c>
      <c r="C13" s="75">
        <v>20860</v>
      </c>
      <c r="D13" s="81">
        <v>67042</v>
      </c>
      <c r="E13" s="75">
        <v>142391184</v>
      </c>
      <c r="F13" s="82">
        <f t="shared" si="0"/>
        <v>4.7082971091805796E-4</v>
      </c>
    </row>
    <row r="14" spans="1:6" s="77" customFormat="1">
      <c r="A14" s="77" t="s">
        <v>35</v>
      </c>
      <c r="B14" s="74" t="s">
        <v>337</v>
      </c>
      <c r="C14" s="75">
        <v>20526</v>
      </c>
      <c r="D14" s="81">
        <v>83400</v>
      </c>
      <c r="E14" s="75">
        <v>175656794</v>
      </c>
      <c r="F14" s="82">
        <f t="shared" si="0"/>
        <v>4.7478949205915713E-4</v>
      </c>
    </row>
    <row r="15" spans="1:6" s="77" customFormat="1">
      <c r="A15" s="77" t="s">
        <v>47</v>
      </c>
      <c r="B15" s="74" t="s">
        <v>356</v>
      </c>
      <c r="C15" s="75">
        <v>13645</v>
      </c>
      <c r="D15" s="81">
        <v>30800</v>
      </c>
      <c r="E15" s="75">
        <v>63602259</v>
      </c>
      <c r="F15" s="82">
        <f t="shared" si="0"/>
        <v>4.8425952920948923E-4</v>
      </c>
    </row>
    <row r="16" spans="1:6" s="87" customFormat="1">
      <c r="A16" s="87" t="s">
        <v>10</v>
      </c>
      <c r="B16" s="88" t="s">
        <v>191</v>
      </c>
      <c r="C16" s="89">
        <v>22995</v>
      </c>
      <c r="D16" s="90">
        <v>85000</v>
      </c>
      <c r="E16" s="89">
        <v>162956566</v>
      </c>
      <c r="F16" s="91">
        <f t="shared" si="0"/>
        <v>5.2161138447161433E-4</v>
      </c>
    </row>
    <row r="17" spans="1:6" s="77" customFormat="1">
      <c r="A17" s="77" t="s">
        <v>22</v>
      </c>
      <c r="B17" s="84" t="s">
        <v>301</v>
      </c>
      <c r="C17" s="75">
        <v>81139</v>
      </c>
      <c r="D17" s="81">
        <v>406810</v>
      </c>
      <c r="E17" s="75">
        <v>756078514</v>
      </c>
      <c r="F17" s="82">
        <f t="shared" si="0"/>
        <v>5.3805258642755194E-4</v>
      </c>
    </row>
    <row r="18" spans="1:6" s="77" customFormat="1">
      <c r="A18" s="77" t="s">
        <v>287</v>
      </c>
      <c r="B18" s="74" t="s">
        <v>345</v>
      </c>
      <c r="C18" s="75">
        <v>43944</v>
      </c>
      <c r="D18" s="81">
        <v>160000</v>
      </c>
      <c r="E18" s="75">
        <v>296191561</v>
      </c>
      <c r="F18" s="82">
        <f t="shared" si="0"/>
        <v>5.4019094757395871E-4</v>
      </c>
    </row>
    <row r="19" spans="1:6" s="77" customFormat="1">
      <c r="A19" s="77" t="s">
        <v>7</v>
      </c>
      <c r="B19" s="74" t="s">
        <v>297</v>
      </c>
      <c r="C19" s="75">
        <v>29331</v>
      </c>
      <c r="D19" s="81">
        <v>91100</v>
      </c>
      <c r="E19" s="75">
        <v>167290760</v>
      </c>
      <c r="F19" s="82">
        <f t="shared" si="0"/>
        <v>5.4456085918911485E-4</v>
      </c>
    </row>
    <row r="20" spans="1:6" s="87" customFormat="1">
      <c r="A20" s="87" t="s">
        <v>35</v>
      </c>
      <c r="B20" s="88" t="s">
        <v>340</v>
      </c>
      <c r="C20" s="89">
        <v>16025</v>
      </c>
      <c r="D20" s="90">
        <v>59700</v>
      </c>
      <c r="E20" s="89">
        <v>97428493</v>
      </c>
      <c r="F20" s="91">
        <f t="shared" si="0"/>
        <v>6.1275709150094312E-4</v>
      </c>
    </row>
    <row r="21" spans="1:6" s="77" customFormat="1">
      <c r="A21" s="77" t="s">
        <v>42</v>
      </c>
      <c r="B21" s="74" t="s">
        <v>352</v>
      </c>
      <c r="C21" s="75">
        <v>9887</v>
      </c>
      <c r="D21" s="81">
        <v>36500</v>
      </c>
      <c r="E21" s="75">
        <v>59260729</v>
      </c>
      <c r="F21" s="82">
        <f t="shared" si="0"/>
        <v>6.1592222397399124E-4</v>
      </c>
    </row>
    <row r="22" spans="1:6" s="77" customFormat="1">
      <c r="A22" s="77" t="s">
        <v>26</v>
      </c>
      <c r="B22" s="84" t="s">
        <v>360</v>
      </c>
      <c r="C22" s="75">
        <v>37102</v>
      </c>
      <c r="D22" s="81">
        <v>142000</v>
      </c>
      <c r="E22" s="75">
        <v>222659138</v>
      </c>
      <c r="F22" s="82">
        <f t="shared" si="0"/>
        <v>6.3774611397265002E-4</v>
      </c>
    </row>
    <row r="23" spans="1:6" s="77" customFormat="1">
      <c r="A23" s="77" t="s">
        <v>19</v>
      </c>
      <c r="B23" s="84" t="s">
        <v>220</v>
      </c>
      <c r="C23" s="75">
        <v>22355</v>
      </c>
      <c r="D23" s="81">
        <v>70000</v>
      </c>
      <c r="E23" s="75">
        <v>108238263</v>
      </c>
      <c r="F23" s="82">
        <f t="shared" si="0"/>
        <v>6.46721390937325E-4</v>
      </c>
    </row>
    <row r="24" spans="1:6" s="87" customFormat="1">
      <c r="A24" s="87" t="s">
        <v>31</v>
      </c>
      <c r="B24" s="88" t="s">
        <v>330</v>
      </c>
      <c r="C24" s="89">
        <v>35673</v>
      </c>
      <c r="D24" s="90">
        <v>131368</v>
      </c>
      <c r="E24" s="89">
        <v>193860995</v>
      </c>
      <c r="F24" s="91">
        <f t="shared" si="0"/>
        <v>6.7764018233786537E-4</v>
      </c>
    </row>
    <row r="25" spans="1:6" s="77" customFormat="1">
      <c r="A25" s="77" t="s">
        <v>31</v>
      </c>
      <c r="B25" s="74" t="s">
        <v>286</v>
      </c>
      <c r="C25" s="75">
        <v>18947</v>
      </c>
      <c r="D25" s="81">
        <v>100000</v>
      </c>
      <c r="E25" s="75">
        <v>141566885</v>
      </c>
      <c r="F25" s="82">
        <f t="shared" si="0"/>
        <v>7.063798853806807E-4</v>
      </c>
    </row>
    <row r="26" spans="1:6" s="77" customFormat="1">
      <c r="A26" s="77" t="s">
        <v>19</v>
      </c>
      <c r="B26" s="84" t="s">
        <v>315</v>
      </c>
      <c r="C26" s="75">
        <v>9967</v>
      </c>
      <c r="D26" s="81">
        <v>37334</v>
      </c>
      <c r="E26" s="75">
        <v>52219835</v>
      </c>
      <c r="F26" s="82">
        <f t="shared" si="0"/>
        <v>7.1493906482086736E-4</v>
      </c>
    </row>
    <row r="27" spans="1:6" s="77" customFormat="1">
      <c r="A27" s="77" t="s">
        <v>16</v>
      </c>
      <c r="B27" s="74" t="s">
        <v>312</v>
      </c>
      <c r="C27" s="75">
        <v>10089</v>
      </c>
      <c r="D27" s="85">
        <v>40000</v>
      </c>
      <c r="E27" s="75">
        <v>55285223</v>
      </c>
      <c r="F27" s="82">
        <f t="shared" si="0"/>
        <v>7.2352064131133201E-4</v>
      </c>
    </row>
    <row r="28" spans="1:6" s="87" customFormat="1">
      <c r="A28" s="87" t="s">
        <v>21</v>
      </c>
      <c r="B28" s="88" t="s">
        <v>317</v>
      </c>
      <c r="C28" s="89">
        <v>67198</v>
      </c>
      <c r="D28" s="90">
        <v>312000</v>
      </c>
      <c r="E28" s="89">
        <v>431200703</v>
      </c>
      <c r="F28" s="91">
        <f t="shared" si="0"/>
        <v>7.2356097248756112E-4</v>
      </c>
    </row>
    <row r="29" spans="1:6" s="77" customFormat="1">
      <c r="A29" s="77" t="s">
        <v>42</v>
      </c>
      <c r="B29" s="74" t="s">
        <v>349</v>
      </c>
      <c r="C29" s="75">
        <v>9090</v>
      </c>
      <c r="D29" s="81">
        <v>44000</v>
      </c>
      <c r="E29" s="75">
        <v>60390871</v>
      </c>
      <c r="F29" s="82">
        <f t="shared" si="0"/>
        <v>7.2858694155942877E-4</v>
      </c>
    </row>
    <row r="30" spans="1:6" s="77" customFormat="1">
      <c r="A30" s="77" t="s">
        <v>33</v>
      </c>
      <c r="B30" s="74" t="s">
        <v>333</v>
      </c>
      <c r="C30" s="75">
        <v>57466</v>
      </c>
      <c r="D30" s="81">
        <v>274600</v>
      </c>
      <c r="E30" s="75">
        <v>374686412</v>
      </c>
      <c r="F30" s="82">
        <f t="shared" si="0"/>
        <v>7.3287952593274188E-4</v>
      </c>
    </row>
    <row r="31" spans="1:6" s="77" customFormat="1">
      <c r="A31" s="77" t="s">
        <v>25</v>
      </c>
      <c r="B31" s="74" t="s">
        <v>188</v>
      </c>
      <c r="C31" s="75">
        <v>8724</v>
      </c>
      <c r="D31" s="81">
        <v>37000</v>
      </c>
      <c r="E31" s="75">
        <v>48864066</v>
      </c>
      <c r="F31" s="82">
        <f t="shared" si="0"/>
        <v>7.5720264457730549E-4</v>
      </c>
    </row>
    <row r="32" spans="1:6" s="87" customFormat="1">
      <c r="A32" s="87" t="s">
        <v>9</v>
      </c>
      <c r="B32" s="88" t="s">
        <v>302</v>
      </c>
      <c r="C32" s="89">
        <v>17378</v>
      </c>
      <c r="D32" s="90">
        <v>100000</v>
      </c>
      <c r="E32" s="89">
        <v>129241053</v>
      </c>
      <c r="F32" s="91">
        <f t="shared" si="0"/>
        <v>7.7374795143459558E-4</v>
      </c>
    </row>
    <row r="33" spans="1:6" s="77" customFormat="1">
      <c r="A33" s="77" t="s">
        <v>9</v>
      </c>
      <c r="B33" s="74" t="s">
        <v>303</v>
      </c>
      <c r="C33" s="75">
        <v>18253</v>
      </c>
      <c r="D33" s="81">
        <v>125333</v>
      </c>
      <c r="E33" s="75">
        <v>160498646</v>
      </c>
      <c r="F33" s="82">
        <f t="shared" si="0"/>
        <v>7.8089755349088736E-4</v>
      </c>
    </row>
    <row r="34" spans="1:6" s="77" customFormat="1">
      <c r="A34" s="77" t="s">
        <v>18</v>
      </c>
      <c r="B34" s="74" t="s">
        <v>314</v>
      </c>
      <c r="C34" s="75">
        <v>22406</v>
      </c>
      <c r="D34" s="81">
        <v>100789</v>
      </c>
      <c r="E34" s="75">
        <v>128904621</v>
      </c>
      <c r="F34" s="82">
        <f t="shared" si="0"/>
        <v>7.8188818382236272E-4</v>
      </c>
    </row>
    <row r="35" spans="1:6" s="77" customFormat="1">
      <c r="A35" s="77" t="s">
        <v>40</v>
      </c>
      <c r="B35" s="74" t="s">
        <v>347</v>
      </c>
      <c r="C35" s="75">
        <v>13027</v>
      </c>
      <c r="D35" s="81">
        <v>70000</v>
      </c>
      <c r="E35" s="75">
        <v>89435427</v>
      </c>
      <c r="F35" s="82">
        <f t="shared" ref="F35:F66" si="1">(D35/E35)</f>
        <v>7.8268760320225226E-4</v>
      </c>
    </row>
    <row r="36" spans="1:6" s="87" customFormat="1">
      <c r="A36" s="87" t="s">
        <v>22</v>
      </c>
      <c r="B36" s="92" t="s">
        <v>318</v>
      </c>
      <c r="C36" s="89">
        <v>23175</v>
      </c>
      <c r="D36" s="90">
        <v>87500</v>
      </c>
      <c r="E36" s="89">
        <v>110889087</v>
      </c>
      <c r="F36" s="91">
        <f t="shared" si="1"/>
        <v>7.8907674656929943E-4</v>
      </c>
    </row>
    <row r="37" spans="1:6" s="77" customFormat="1">
      <c r="A37" s="77" t="s">
        <v>31</v>
      </c>
      <c r="B37" s="74" t="s">
        <v>260</v>
      </c>
      <c r="C37" s="75">
        <v>25707</v>
      </c>
      <c r="D37" s="81">
        <v>92750</v>
      </c>
      <c r="E37" s="75">
        <v>117022955</v>
      </c>
      <c r="F37" s="82">
        <f t="shared" si="1"/>
        <v>7.925795413387057E-4</v>
      </c>
    </row>
    <row r="38" spans="1:6" s="77" customFormat="1">
      <c r="A38" s="77" t="s">
        <v>11</v>
      </c>
      <c r="B38" s="74" t="s">
        <v>307</v>
      </c>
      <c r="C38" s="75">
        <v>43922</v>
      </c>
      <c r="D38" s="81">
        <v>336942</v>
      </c>
      <c r="E38" s="75">
        <v>424178658</v>
      </c>
      <c r="F38" s="82">
        <f t="shared" si="1"/>
        <v>7.9433982272630042E-4</v>
      </c>
    </row>
    <row r="39" spans="1:6" s="77" customFormat="1">
      <c r="A39" s="83" t="s">
        <v>14</v>
      </c>
      <c r="B39" s="74" t="s">
        <v>310</v>
      </c>
      <c r="C39" s="75">
        <v>10848</v>
      </c>
      <c r="D39" s="81">
        <v>47250</v>
      </c>
      <c r="E39" s="75">
        <v>59334487</v>
      </c>
      <c r="F39" s="82">
        <f t="shared" si="1"/>
        <v>7.9633283085433939E-4</v>
      </c>
    </row>
    <row r="40" spans="1:6" s="87" customFormat="1">
      <c r="A40" s="87" t="s">
        <v>8</v>
      </c>
      <c r="B40" s="88" t="s">
        <v>300</v>
      </c>
      <c r="C40" s="89">
        <v>18826</v>
      </c>
      <c r="D40" s="90">
        <v>69000</v>
      </c>
      <c r="E40" s="89">
        <v>86404367</v>
      </c>
      <c r="F40" s="91">
        <f t="shared" si="1"/>
        <v>7.9857074816600416E-4</v>
      </c>
    </row>
    <row r="41" spans="1:6" s="77" customFormat="1">
      <c r="A41" s="77" t="s">
        <v>35</v>
      </c>
      <c r="B41" s="74" t="s">
        <v>338</v>
      </c>
      <c r="C41" s="75">
        <v>13818</v>
      </c>
      <c r="D41" s="81">
        <v>65000</v>
      </c>
      <c r="E41" s="75">
        <v>79433343</v>
      </c>
      <c r="F41" s="82">
        <f t="shared" si="1"/>
        <v>8.1829616562908601E-4</v>
      </c>
    </row>
    <row r="42" spans="1:6" s="77" customFormat="1">
      <c r="A42" s="77" t="s">
        <v>35</v>
      </c>
      <c r="B42" s="74" t="s">
        <v>339</v>
      </c>
      <c r="C42" s="75">
        <v>12235</v>
      </c>
      <c r="D42" s="81">
        <v>76900</v>
      </c>
      <c r="E42" s="75">
        <v>93477349</v>
      </c>
      <c r="F42" s="82">
        <f t="shared" si="1"/>
        <v>8.2265918773541597E-4</v>
      </c>
    </row>
    <row r="43" spans="1:6" s="77" customFormat="1">
      <c r="A43" s="77" t="s">
        <v>12</v>
      </c>
      <c r="B43" s="74" t="s">
        <v>308</v>
      </c>
      <c r="C43" s="75">
        <v>35185</v>
      </c>
      <c r="D43" s="81">
        <v>171935</v>
      </c>
      <c r="E43" s="75">
        <v>208106724</v>
      </c>
      <c r="F43" s="82">
        <f t="shared" si="1"/>
        <v>8.2618666372356138E-4</v>
      </c>
    </row>
    <row r="44" spans="1:6" s="87" customFormat="1">
      <c r="A44" s="87" t="s">
        <v>8</v>
      </c>
      <c r="B44" s="88" t="s">
        <v>299</v>
      </c>
      <c r="C44" s="89">
        <v>14508</v>
      </c>
      <c r="D44" s="90">
        <v>64409</v>
      </c>
      <c r="E44" s="89">
        <v>77518219</v>
      </c>
      <c r="F44" s="91">
        <f t="shared" si="1"/>
        <v>8.3088854247283467E-4</v>
      </c>
    </row>
    <row r="45" spans="1:6" s="77" customFormat="1">
      <c r="A45" s="77" t="s">
        <v>17</v>
      </c>
      <c r="B45" s="74" t="s">
        <v>364</v>
      </c>
      <c r="C45" s="75">
        <v>247650</v>
      </c>
      <c r="D45" s="81">
        <v>1558159</v>
      </c>
      <c r="E45" s="75">
        <v>1830088681</v>
      </c>
      <c r="F45" s="82">
        <f t="shared" si="1"/>
        <v>8.5141174642345109E-4</v>
      </c>
    </row>
    <row r="46" spans="1:6" s="77" customFormat="1">
      <c r="A46" s="77" t="s">
        <v>11</v>
      </c>
      <c r="B46" s="74" t="s">
        <v>304</v>
      </c>
      <c r="C46" s="75">
        <v>154748</v>
      </c>
      <c r="D46" s="81">
        <v>1250000</v>
      </c>
      <c r="E46" s="75">
        <v>1451951604</v>
      </c>
      <c r="F46" s="82">
        <f t="shared" si="1"/>
        <v>8.6091023733598213E-4</v>
      </c>
    </row>
    <row r="47" spans="1:6" s="77" customFormat="1">
      <c r="A47" s="77" t="s">
        <v>32</v>
      </c>
      <c r="B47" s="74" t="s">
        <v>332</v>
      </c>
      <c r="C47" s="75">
        <v>11828</v>
      </c>
      <c r="D47" s="81">
        <v>53864</v>
      </c>
      <c r="E47" s="75">
        <v>62407927</v>
      </c>
      <c r="F47" s="82">
        <f t="shared" si="1"/>
        <v>8.6309548464892931E-4</v>
      </c>
    </row>
    <row r="48" spans="1:6" s="87" customFormat="1">
      <c r="A48" s="87" t="s">
        <v>4</v>
      </c>
      <c r="B48" s="88" t="s">
        <v>291</v>
      </c>
      <c r="C48" s="89">
        <v>10367</v>
      </c>
      <c r="D48" s="90">
        <v>65500</v>
      </c>
      <c r="E48" s="89">
        <v>75634285</v>
      </c>
      <c r="F48" s="91">
        <f t="shared" si="1"/>
        <v>8.6600937656778276E-4</v>
      </c>
    </row>
    <row r="49" spans="1:6" s="77" customFormat="1">
      <c r="A49" s="77" t="s">
        <v>46</v>
      </c>
      <c r="B49" s="74" t="s">
        <v>355</v>
      </c>
      <c r="C49" s="75">
        <v>20755</v>
      </c>
      <c r="D49" s="81">
        <v>117654</v>
      </c>
      <c r="E49" s="75">
        <v>133573796</v>
      </c>
      <c r="F49" s="82">
        <f t="shared" si="1"/>
        <v>8.8081647391379068E-4</v>
      </c>
    </row>
    <row r="50" spans="1:6" s="77" customFormat="1">
      <c r="A50" s="77" t="s">
        <v>23</v>
      </c>
      <c r="B50" s="84" t="s">
        <v>319</v>
      </c>
      <c r="C50" s="75">
        <v>34931</v>
      </c>
      <c r="D50" s="81">
        <v>199895</v>
      </c>
      <c r="E50" s="75">
        <v>226665797</v>
      </c>
      <c r="F50" s="82">
        <f t="shared" si="1"/>
        <v>8.8189308949863314E-4</v>
      </c>
    </row>
    <row r="51" spans="1:6" s="77" customFormat="1">
      <c r="A51" s="77" t="s">
        <v>43</v>
      </c>
      <c r="B51" s="74" t="s">
        <v>222</v>
      </c>
      <c r="C51" s="75">
        <v>27212</v>
      </c>
      <c r="D51" s="81">
        <v>135677</v>
      </c>
      <c r="E51" s="75">
        <v>152884851</v>
      </c>
      <c r="F51" s="82">
        <f t="shared" si="1"/>
        <v>8.8744567635416012E-4</v>
      </c>
    </row>
    <row r="52" spans="1:6" s="87" customFormat="1">
      <c r="A52" s="93" t="s">
        <v>284</v>
      </c>
      <c r="B52" s="88" t="s">
        <v>294</v>
      </c>
      <c r="C52" s="89">
        <v>28034</v>
      </c>
      <c r="D52" s="90">
        <v>140000</v>
      </c>
      <c r="E52" s="89">
        <v>155120751</v>
      </c>
      <c r="F52" s="91">
        <f t="shared" si="1"/>
        <v>9.0252270632702129E-4</v>
      </c>
    </row>
    <row r="53" spans="1:6" s="77" customFormat="1">
      <c r="A53" s="77" t="s">
        <v>36</v>
      </c>
      <c r="B53" s="74" t="s">
        <v>341</v>
      </c>
      <c r="C53" s="75">
        <v>5556</v>
      </c>
      <c r="D53" s="81">
        <v>36418</v>
      </c>
      <c r="E53" s="75">
        <v>39437888</v>
      </c>
      <c r="F53" s="82">
        <f t="shared" si="1"/>
        <v>9.2342673116775425E-4</v>
      </c>
    </row>
    <row r="54" spans="1:6" s="77" customFormat="1">
      <c r="A54" s="77" t="s">
        <v>24</v>
      </c>
      <c r="B54" s="74" t="s">
        <v>231</v>
      </c>
      <c r="C54" s="75">
        <v>91369</v>
      </c>
      <c r="D54" s="81">
        <v>1143147</v>
      </c>
      <c r="E54" s="75">
        <v>1237823155</v>
      </c>
      <c r="F54" s="82">
        <f t="shared" si="1"/>
        <v>9.2351398936304434E-4</v>
      </c>
    </row>
    <row r="55" spans="1:6" s="77" customFormat="1">
      <c r="A55" s="77" t="s">
        <v>34</v>
      </c>
      <c r="B55" s="74" t="s">
        <v>335</v>
      </c>
      <c r="C55" s="75">
        <v>13248</v>
      </c>
      <c r="D55" s="81">
        <v>91904</v>
      </c>
      <c r="E55" s="75">
        <v>97382160</v>
      </c>
      <c r="F55" s="82">
        <f t="shared" si="1"/>
        <v>9.4374575384238756E-4</v>
      </c>
    </row>
    <row r="56" spans="1:6" s="87" customFormat="1">
      <c r="A56" s="87" t="s">
        <v>45</v>
      </c>
      <c r="B56" s="88" t="s">
        <v>354</v>
      </c>
      <c r="C56" s="89">
        <v>55079</v>
      </c>
      <c r="D56" s="90">
        <v>347436</v>
      </c>
      <c r="E56" s="89">
        <v>356438041</v>
      </c>
      <c r="F56" s="91">
        <f t="shared" si="1"/>
        <v>9.7474444373349032E-4</v>
      </c>
    </row>
    <row r="57" spans="1:6" s="77" customFormat="1">
      <c r="A57" s="77" t="s">
        <v>36</v>
      </c>
      <c r="B57" s="74" t="s">
        <v>342</v>
      </c>
      <c r="C57" s="75">
        <v>1658</v>
      </c>
      <c r="D57" s="81">
        <v>21875</v>
      </c>
      <c r="E57" s="75">
        <v>21673660</v>
      </c>
      <c r="F57" s="82">
        <f t="shared" si="1"/>
        <v>1.0092896169820878E-3</v>
      </c>
    </row>
    <row r="58" spans="1:6" s="77" customFormat="1">
      <c r="A58" s="77" t="s">
        <v>11</v>
      </c>
      <c r="B58" s="74" t="s">
        <v>305</v>
      </c>
      <c r="C58" s="75">
        <v>27176</v>
      </c>
      <c r="D58" s="81">
        <v>162000</v>
      </c>
      <c r="E58" s="75">
        <v>155212360</v>
      </c>
      <c r="F58" s="82">
        <f t="shared" si="1"/>
        <v>1.0437313110888849E-3</v>
      </c>
    </row>
    <row r="59" spans="1:6" s="77" customFormat="1">
      <c r="A59" s="77" t="s">
        <v>34</v>
      </c>
      <c r="B59" s="74" t="s">
        <v>336</v>
      </c>
      <c r="C59" s="75">
        <v>15416</v>
      </c>
      <c r="D59" s="81">
        <v>92250</v>
      </c>
      <c r="E59" s="75">
        <v>87175766</v>
      </c>
      <c r="F59" s="82">
        <f t="shared" si="1"/>
        <v>1.0582069333351198E-3</v>
      </c>
    </row>
    <row r="60" spans="1:6" s="87" customFormat="1">
      <c r="A60" s="87" t="s">
        <v>2</v>
      </c>
      <c r="B60" s="88" t="s">
        <v>289</v>
      </c>
      <c r="C60" s="89">
        <v>37195</v>
      </c>
      <c r="D60" s="90">
        <v>280000</v>
      </c>
      <c r="E60" s="89">
        <v>263274838</v>
      </c>
      <c r="F60" s="91">
        <f t="shared" si="1"/>
        <v>1.0635273850211238E-3</v>
      </c>
    </row>
    <row r="61" spans="1:6" s="77" customFormat="1">
      <c r="A61" s="83" t="s">
        <v>284</v>
      </c>
      <c r="B61" s="74" t="s">
        <v>292</v>
      </c>
      <c r="C61" s="75">
        <v>140901</v>
      </c>
      <c r="D61" s="81">
        <v>1501913</v>
      </c>
      <c r="E61" s="75">
        <v>1371606859</v>
      </c>
      <c r="F61" s="82">
        <f t="shared" si="1"/>
        <v>1.0950025440197948E-3</v>
      </c>
    </row>
    <row r="62" spans="1:6" s="77" customFormat="1">
      <c r="A62" s="77" t="s">
        <v>3</v>
      </c>
      <c r="B62" s="74" t="s">
        <v>290</v>
      </c>
      <c r="C62" s="75">
        <v>27272</v>
      </c>
      <c r="D62" s="81">
        <v>190500</v>
      </c>
      <c r="E62" s="75">
        <v>172405785</v>
      </c>
      <c r="F62" s="82">
        <f t="shared" si="1"/>
        <v>1.1049513216740377E-3</v>
      </c>
    </row>
    <row r="63" spans="1:6" s="77" customFormat="1">
      <c r="A63" s="77" t="s">
        <v>11</v>
      </c>
      <c r="B63" s="74" t="s">
        <v>202</v>
      </c>
      <c r="C63" s="75">
        <v>10448</v>
      </c>
      <c r="D63" s="81">
        <v>289017</v>
      </c>
      <c r="E63" s="75">
        <v>260010701</v>
      </c>
      <c r="F63" s="82">
        <f t="shared" si="1"/>
        <v>1.1115580969877081E-3</v>
      </c>
    </row>
    <row r="64" spans="1:6" s="87" customFormat="1">
      <c r="A64" s="87" t="s">
        <v>8</v>
      </c>
      <c r="B64" s="88" t="s">
        <v>181</v>
      </c>
      <c r="C64" s="89">
        <v>29004</v>
      </c>
      <c r="D64" s="90">
        <v>174480</v>
      </c>
      <c r="E64" s="89">
        <v>155740299</v>
      </c>
      <c r="F64" s="91">
        <f t="shared" si="1"/>
        <v>1.120326602172505E-3</v>
      </c>
    </row>
    <row r="65" spans="1:6" s="77" customFormat="1">
      <c r="A65" s="77" t="s">
        <v>7</v>
      </c>
      <c r="B65" s="74" t="s">
        <v>298</v>
      </c>
      <c r="C65" s="75">
        <v>8872</v>
      </c>
      <c r="D65" s="81">
        <v>50025</v>
      </c>
      <c r="E65" s="75">
        <v>44205368</v>
      </c>
      <c r="F65" s="82">
        <f t="shared" si="1"/>
        <v>1.1316498937414116E-3</v>
      </c>
    </row>
    <row r="66" spans="1:6" s="77" customFormat="1">
      <c r="A66" s="77" t="s">
        <v>20</v>
      </c>
      <c r="B66" s="84" t="s">
        <v>316</v>
      </c>
      <c r="C66" s="75">
        <v>49121</v>
      </c>
      <c r="D66" s="81">
        <v>534339</v>
      </c>
      <c r="E66" s="75">
        <v>463934883</v>
      </c>
      <c r="F66" s="82">
        <f t="shared" si="1"/>
        <v>1.1517543077268454E-3</v>
      </c>
    </row>
    <row r="67" spans="1:6" s="77" customFormat="1">
      <c r="A67" s="77" t="s">
        <v>34</v>
      </c>
      <c r="B67" s="74" t="s">
        <v>334</v>
      </c>
      <c r="C67" s="75">
        <v>39961</v>
      </c>
      <c r="D67" s="81">
        <v>322487</v>
      </c>
      <c r="E67" s="75">
        <v>279508681</v>
      </c>
      <c r="F67" s="82">
        <f t="shared" ref="F67:F88" si="2">(D67/E67)</f>
        <v>1.1537638074289364E-3</v>
      </c>
    </row>
    <row r="68" spans="1:6" s="87" customFormat="1">
      <c r="A68" s="87" t="s">
        <v>31</v>
      </c>
      <c r="B68" s="88" t="s">
        <v>331</v>
      </c>
      <c r="C68" s="89">
        <v>21210</v>
      </c>
      <c r="D68" s="90">
        <v>126500</v>
      </c>
      <c r="E68" s="89">
        <v>109303604</v>
      </c>
      <c r="F68" s="91">
        <f t="shared" si="2"/>
        <v>1.1573268892396266E-3</v>
      </c>
    </row>
    <row r="69" spans="1:6" s="77" customFormat="1">
      <c r="A69" s="77" t="s">
        <v>37</v>
      </c>
      <c r="B69" s="74" t="s">
        <v>344</v>
      </c>
      <c r="C69" s="75">
        <v>12653</v>
      </c>
      <c r="D69" s="81">
        <v>93500</v>
      </c>
      <c r="E69" s="75">
        <v>80539488</v>
      </c>
      <c r="F69" s="82">
        <f t="shared" si="2"/>
        <v>1.1609212117166675E-3</v>
      </c>
    </row>
    <row r="70" spans="1:6" s="77" customFormat="1">
      <c r="A70" s="77" t="s">
        <v>28</v>
      </c>
      <c r="B70" s="74" t="s">
        <v>327</v>
      </c>
      <c r="C70" s="75">
        <v>19575</v>
      </c>
      <c r="D70" s="81">
        <v>135167</v>
      </c>
      <c r="E70" s="75">
        <v>114839571</v>
      </c>
      <c r="F70" s="82">
        <f t="shared" si="2"/>
        <v>1.17700718335146E-3</v>
      </c>
    </row>
    <row r="71" spans="1:6" s="77" customFormat="1">
      <c r="A71" s="77" t="s">
        <v>11</v>
      </c>
      <c r="B71" s="74" t="s">
        <v>306</v>
      </c>
      <c r="C71" s="75">
        <v>35660</v>
      </c>
      <c r="D71" s="81">
        <v>308271</v>
      </c>
      <c r="E71" s="75">
        <v>257018870</v>
      </c>
      <c r="F71" s="82">
        <f t="shared" si="2"/>
        <v>1.1994099888463442E-3</v>
      </c>
    </row>
    <row r="72" spans="1:6" s="87" customFormat="1">
      <c r="A72" s="93" t="s">
        <v>284</v>
      </c>
      <c r="B72" s="88" t="s">
        <v>293</v>
      </c>
      <c r="C72" s="89">
        <v>28850</v>
      </c>
      <c r="D72" s="90">
        <v>172000</v>
      </c>
      <c r="E72" s="89">
        <v>142686476</v>
      </c>
      <c r="F72" s="91">
        <f t="shared" si="2"/>
        <v>1.20544010071424E-3</v>
      </c>
    </row>
    <row r="73" spans="1:6" s="77" customFormat="1">
      <c r="A73" s="77" t="s">
        <v>44</v>
      </c>
      <c r="B73" s="74" t="s">
        <v>353</v>
      </c>
      <c r="C73" s="75">
        <v>48087</v>
      </c>
      <c r="D73" s="81">
        <v>680859</v>
      </c>
      <c r="E73" s="75">
        <v>556283044</v>
      </c>
      <c r="F73" s="82">
        <f t="shared" si="2"/>
        <v>1.2239434714821184E-3</v>
      </c>
    </row>
    <row r="74" spans="1:6" s="77" customFormat="1">
      <c r="A74" s="77" t="s">
        <v>29</v>
      </c>
      <c r="B74" s="74" t="s">
        <v>328</v>
      </c>
      <c r="C74" s="75">
        <v>10283</v>
      </c>
      <c r="D74" s="81">
        <v>72000</v>
      </c>
      <c r="E74" s="75">
        <v>58352945</v>
      </c>
      <c r="F74" s="82">
        <f t="shared" si="2"/>
        <v>1.2338708868935406E-3</v>
      </c>
    </row>
    <row r="75" spans="1:6" s="77" customFormat="1">
      <c r="A75" s="77" t="s">
        <v>37</v>
      </c>
      <c r="B75" s="74" t="s">
        <v>343</v>
      </c>
      <c r="C75" s="75">
        <v>25830</v>
      </c>
      <c r="D75" s="81">
        <v>178000</v>
      </c>
      <c r="E75" s="75">
        <v>141504408</v>
      </c>
      <c r="F75" s="82">
        <f t="shared" si="2"/>
        <v>1.257911343652277E-3</v>
      </c>
    </row>
    <row r="76" spans="1:6" s="87" customFormat="1">
      <c r="A76" s="87" t="s">
        <v>28</v>
      </c>
      <c r="B76" s="88" t="s">
        <v>323</v>
      </c>
      <c r="C76" s="89">
        <v>19671</v>
      </c>
      <c r="D76" s="90">
        <v>206640</v>
      </c>
      <c r="E76" s="89">
        <v>162171808</v>
      </c>
      <c r="F76" s="91">
        <f t="shared" si="2"/>
        <v>1.2742042069358935E-3</v>
      </c>
    </row>
    <row r="77" spans="1:6" s="77" customFormat="1">
      <c r="A77" s="77" t="s">
        <v>28</v>
      </c>
      <c r="B77" s="74" t="s">
        <v>325</v>
      </c>
      <c r="C77" s="75">
        <v>22844</v>
      </c>
      <c r="D77" s="81">
        <v>152000</v>
      </c>
      <c r="E77" s="75">
        <v>115273462</v>
      </c>
      <c r="F77" s="82">
        <f t="shared" si="2"/>
        <v>1.3186035828437251E-3</v>
      </c>
    </row>
    <row r="78" spans="1:6" s="77" customFormat="1">
      <c r="A78" s="77" t="s">
        <v>30</v>
      </c>
      <c r="B78" s="84" t="s">
        <v>329</v>
      </c>
      <c r="C78" s="75">
        <v>30530</v>
      </c>
      <c r="D78" s="81">
        <v>220000</v>
      </c>
      <c r="E78" s="75">
        <v>165945040</v>
      </c>
      <c r="F78" s="82">
        <f t="shared" si="2"/>
        <v>1.3257401366139055E-3</v>
      </c>
    </row>
    <row r="79" spans="1:6" s="77" customFormat="1">
      <c r="A79" s="83" t="s">
        <v>284</v>
      </c>
      <c r="B79" s="74" t="s">
        <v>295</v>
      </c>
      <c r="C79" s="75">
        <v>15809</v>
      </c>
      <c r="D79" s="81">
        <v>141733</v>
      </c>
      <c r="E79" s="75">
        <v>101752063</v>
      </c>
      <c r="F79" s="82">
        <f t="shared" si="2"/>
        <v>1.3929250751407369E-3</v>
      </c>
    </row>
    <row r="80" spans="1:6" s="87" customFormat="1">
      <c r="A80" s="87" t="s">
        <v>41</v>
      </c>
      <c r="B80" s="88" t="s">
        <v>348</v>
      </c>
      <c r="C80" s="89">
        <v>79425</v>
      </c>
      <c r="D80" s="90">
        <v>722362</v>
      </c>
      <c r="E80" s="89">
        <v>495929548</v>
      </c>
      <c r="F80" s="91">
        <f t="shared" si="2"/>
        <v>1.4565818933619983E-3</v>
      </c>
    </row>
    <row r="81" spans="1:6" s="77" customFormat="1">
      <c r="A81" s="77" t="s">
        <v>28</v>
      </c>
      <c r="B81" s="86" t="s">
        <v>324</v>
      </c>
      <c r="C81" s="75">
        <v>20595</v>
      </c>
      <c r="D81" s="81">
        <v>146721</v>
      </c>
      <c r="E81" s="75">
        <v>99696061</v>
      </c>
      <c r="F81" s="82">
        <f t="shared" si="2"/>
        <v>1.4716830186500547E-3</v>
      </c>
    </row>
    <row r="82" spans="1:6" s="77" customFormat="1">
      <c r="A82" s="77" t="s">
        <v>18</v>
      </c>
      <c r="B82" s="74" t="s">
        <v>313</v>
      </c>
      <c r="C82" s="75">
        <v>130694</v>
      </c>
      <c r="D82" s="85">
        <v>2337951</v>
      </c>
      <c r="E82" s="75">
        <v>1556028582</v>
      </c>
      <c r="F82" s="82">
        <f t="shared" si="2"/>
        <v>1.5025116036075487E-3</v>
      </c>
    </row>
    <row r="83" spans="1:6" s="77" customFormat="1">
      <c r="A83" s="77" t="s">
        <v>27</v>
      </c>
      <c r="B83" s="84" t="s">
        <v>322</v>
      </c>
      <c r="C83" s="75">
        <v>78180</v>
      </c>
      <c r="D83" s="81">
        <v>914214</v>
      </c>
      <c r="E83" s="75">
        <v>584629124</v>
      </c>
      <c r="F83" s="82">
        <f t="shared" si="2"/>
        <v>1.563750354660744E-3</v>
      </c>
    </row>
    <row r="84" spans="1:6" s="87" customFormat="1">
      <c r="A84" s="87" t="s">
        <v>0</v>
      </c>
      <c r="B84" s="88" t="s">
        <v>288</v>
      </c>
      <c r="C84" s="89">
        <v>8116</v>
      </c>
      <c r="D84" s="90">
        <v>69631</v>
      </c>
      <c r="E84" s="89">
        <v>37129493</v>
      </c>
      <c r="F84" s="91">
        <f t="shared" si="2"/>
        <v>1.8753555293631399E-3</v>
      </c>
    </row>
    <row r="85" spans="1:6" s="77" customFormat="1">
      <c r="A85" s="77" t="s">
        <v>39</v>
      </c>
      <c r="B85" s="74" t="s">
        <v>346</v>
      </c>
      <c r="C85" s="75">
        <v>30697</v>
      </c>
      <c r="D85" s="81">
        <v>294292</v>
      </c>
      <c r="E85" s="75">
        <v>156626752</v>
      </c>
      <c r="F85" s="82">
        <f t="shared" si="2"/>
        <v>1.878938279968929E-3</v>
      </c>
    </row>
    <row r="86" spans="1:6" s="77" customFormat="1">
      <c r="A86" s="77" t="s">
        <v>23</v>
      </c>
      <c r="B86" s="84" t="s">
        <v>320</v>
      </c>
      <c r="C86" s="75">
        <v>8316</v>
      </c>
      <c r="D86" s="81">
        <v>120000</v>
      </c>
      <c r="E86" s="75">
        <v>62646615</v>
      </c>
      <c r="F86" s="82">
        <f t="shared" si="2"/>
        <v>1.9155065281659671E-3</v>
      </c>
    </row>
    <row r="87" spans="1:6" s="77" customFormat="1">
      <c r="A87" s="77" t="s">
        <v>13</v>
      </c>
      <c r="B87" s="74" t="s">
        <v>309</v>
      </c>
      <c r="C87" s="75">
        <v>40140</v>
      </c>
      <c r="D87" s="81">
        <v>955824</v>
      </c>
      <c r="E87" s="75">
        <v>484046629</v>
      </c>
      <c r="F87" s="82">
        <f t="shared" si="2"/>
        <v>1.9746527353669474E-3</v>
      </c>
    </row>
    <row r="88" spans="1:6" s="87" customFormat="1">
      <c r="A88" s="87" t="s">
        <v>28</v>
      </c>
      <c r="B88" s="88" t="s">
        <v>326</v>
      </c>
      <c r="C88" s="89">
        <v>11266</v>
      </c>
      <c r="D88" s="90">
        <v>119086</v>
      </c>
      <c r="E88" s="89">
        <v>59099432</v>
      </c>
      <c r="F88" s="91">
        <f t="shared" si="2"/>
        <v>2.0150109056885691E-3</v>
      </c>
    </row>
    <row r="89" spans="1:6" s="77" customFormat="1">
      <c r="A89" s="78"/>
      <c r="B89" s="54"/>
      <c r="C89" s="76"/>
      <c r="D89" s="79"/>
      <c r="E89" s="76"/>
      <c r="F89" s="80"/>
    </row>
    <row r="91" spans="1:6">
      <c r="A91" s="5" t="s">
        <v>662</v>
      </c>
      <c r="B91" s="49"/>
    </row>
    <row r="92" spans="1:6">
      <c r="A92" s="115" t="s">
        <v>660</v>
      </c>
      <c r="B92" s="116"/>
    </row>
    <row r="93" spans="1:6" hidden="1">
      <c r="A93" s="117"/>
      <c r="B93" s="116"/>
    </row>
  </sheetData>
  <mergeCells count="1">
    <mergeCell ref="A92:B93"/>
  </mergeCells>
  <pageMargins left="0.7" right="0.7" top="0.75" bottom="0.75" header="0.3" footer="0.3"/>
  <pageSetup orientation="landscape" r:id="rId1"/>
  <headerFooter>
    <oddHeader>&amp;C&amp;"Arial,Bold"&amp;11County Level Funding for Public Library Systems &amp;"Arial,Regular"&amp;9(sorted lowest to highest)</oddHeader>
    <oddFooter>&amp;L&amp;9Mississippi Public Library Statistics, FY08, County Level Funding for Public Library Systems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252"/>
  <sheetViews>
    <sheetView topLeftCell="A218" workbookViewId="0">
      <selection activeCell="B249" sqref="B249"/>
    </sheetView>
  </sheetViews>
  <sheetFormatPr defaultRowHeight="12.75"/>
  <cols>
    <col min="1" max="1" width="39.42578125" customWidth="1"/>
    <col min="2" max="2" width="45.85546875" customWidth="1"/>
    <col min="3" max="3" width="10.85546875" bestFit="1" customWidth="1"/>
    <col min="5" max="5" width="10.85546875" style="1" bestFit="1" customWidth="1"/>
    <col min="6" max="6" width="10.85546875" bestFit="1" customWidth="1"/>
  </cols>
  <sheetData>
    <row r="1" spans="1:6">
      <c r="A1" s="2" t="s">
        <v>152</v>
      </c>
      <c r="B1" s="2" t="s">
        <v>369</v>
      </c>
      <c r="C1" s="27" t="s">
        <v>50</v>
      </c>
      <c r="D1" s="45" t="s">
        <v>370</v>
      </c>
      <c r="E1" s="99" t="s">
        <v>371</v>
      </c>
      <c r="F1" s="2" t="s">
        <v>371</v>
      </c>
    </row>
    <row r="2" spans="1:6">
      <c r="A2" s="2"/>
      <c r="B2" s="2"/>
      <c r="C2" s="27"/>
      <c r="D2" s="45" t="s">
        <v>372</v>
      </c>
      <c r="E2" s="51">
        <v>2008</v>
      </c>
      <c r="F2" s="2">
        <v>2007</v>
      </c>
    </row>
    <row r="3" spans="1:6">
      <c r="A3" s="2"/>
      <c r="B3" s="2"/>
      <c r="C3" s="27"/>
      <c r="D3" s="45"/>
      <c r="E3" s="99"/>
      <c r="F3" s="2"/>
    </row>
    <row r="4" spans="1:6">
      <c r="A4" t="s">
        <v>416</v>
      </c>
      <c r="B4" t="s">
        <v>471</v>
      </c>
      <c r="C4" s="1">
        <v>1121</v>
      </c>
      <c r="D4" s="6">
        <v>15</v>
      </c>
      <c r="E4" s="1">
        <v>105</v>
      </c>
      <c r="F4" s="6">
        <v>104</v>
      </c>
    </row>
    <row r="5" spans="1:6">
      <c r="A5" t="s">
        <v>416</v>
      </c>
      <c r="B5" t="s">
        <v>417</v>
      </c>
      <c r="C5" s="1">
        <v>562</v>
      </c>
      <c r="D5" s="6">
        <v>15</v>
      </c>
      <c r="E5" s="1">
        <v>190</v>
      </c>
      <c r="F5" s="6">
        <v>195</v>
      </c>
    </row>
    <row r="6" spans="1:6">
      <c r="A6" t="s">
        <v>424</v>
      </c>
      <c r="B6" t="s">
        <v>501</v>
      </c>
      <c r="C6" s="1">
        <v>1936</v>
      </c>
      <c r="D6" s="6">
        <v>8</v>
      </c>
      <c r="E6" s="1">
        <v>219</v>
      </c>
      <c r="F6" s="1">
        <v>3332</v>
      </c>
    </row>
    <row r="7" spans="1:6">
      <c r="A7" t="s">
        <v>424</v>
      </c>
      <c r="B7" t="s">
        <v>431</v>
      </c>
      <c r="C7" s="1">
        <v>585</v>
      </c>
      <c r="D7" s="6">
        <v>8</v>
      </c>
      <c r="E7" s="1">
        <v>238</v>
      </c>
      <c r="F7" s="1">
        <v>3286</v>
      </c>
    </row>
    <row r="8" spans="1:6">
      <c r="A8" t="s">
        <v>393</v>
      </c>
      <c r="B8" t="s">
        <v>426</v>
      </c>
      <c r="C8" s="1">
        <v>595</v>
      </c>
      <c r="D8" s="6">
        <v>12</v>
      </c>
      <c r="E8" s="1">
        <v>309</v>
      </c>
      <c r="F8" s="6">
        <v>433</v>
      </c>
    </row>
    <row r="9" spans="1:6">
      <c r="A9" t="s">
        <v>404</v>
      </c>
      <c r="B9" t="s">
        <v>405</v>
      </c>
      <c r="C9" s="1">
        <v>453</v>
      </c>
      <c r="D9" s="6">
        <v>15</v>
      </c>
      <c r="E9" s="1">
        <v>340</v>
      </c>
      <c r="F9" s="6">
        <v>345</v>
      </c>
    </row>
    <row r="10" spans="1:6">
      <c r="A10" t="s">
        <v>406</v>
      </c>
      <c r="B10" t="s">
        <v>407</v>
      </c>
      <c r="C10" s="1">
        <v>473</v>
      </c>
      <c r="D10" s="6">
        <v>12</v>
      </c>
      <c r="E10" s="1">
        <v>401</v>
      </c>
      <c r="F10" s="1">
        <v>1522</v>
      </c>
    </row>
    <row r="11" spans="1:6">
      <c r="A11" t="s">
        <v>424</v>
      </c>
      <c r="B11" t="s">
        <v>512</v>
      </c>
      <c r="C11" s="1">
        <v>2135</v>
      </c>
      <c r="D11" s="6">
        <v>19</v>
      </c>
      <c r="E11" s="1">
        <v>617</v>
      </c>
      <c r="F11" s="1">
        <v>6656</v>
      </c>
    </row>
    <row r="12" spans="1:6">
      <c r="A12" t="s">
        <v>406</v>
      </c>
      <c r="B12" t="s">
        <v>437</v>
      </c>
      <c r="C12" s="1">
        <v>624</v>
      </c>
      <c r="D12" s="6">
        <v>12</v>
      </c>
      <c r="E12" s="1">
        <v>646</v>
      </c>
      <c r="F12" s="6">
        <v>676</v>
      </c>
    </row>
    <row r="13" spans="1:6">
      <c r="A13" t="s">
        <v>391</v>
      </c>
      <c r="B13" t="s">
        <v>392</v>
      </c>
      <c r="C13" s="1">
        <v>351</v>
      </c>
      <c r="D13" s="6">
        <v>12</v>
      </c>
      <c r="E13" s="1">
        <v>689</v>
      </c>
      <c r="F13" s="1">
        <v>2741</v>
      </c>
    </row>
    <row r="14" spans="1:6">
      <c r="A14" t="s">
        <v>424</v>
      </c>
      <c r="B14" t="s">
        <v>425</v>
      </c>
      <c r="C14" s="1">
        <v>556</v>
      </c>
      <c r="D14" s="6">
        <v>12</v>
      </c>
      <c r="E14" s="1">
        <v>695</v>
      </c>
      <c r="F14" s="1">
        <v>3067</v>
      </c>
    </row>
    <row r="15" spans="1:6">
      <c r="A15" t="s">
        <v>424</v>
      </c>
      <c r="B15" t="s">
        <v>434</v>
      </c>
      <c r="C15" s="1">
        <v>599</v>
      </c>
      <c r="D15" s="6">
        <v>8</v>
      </c>
      <c r="E15" s="1">
        <v>697</v>
      </c>
      <c r="F15" s="1">
        <v>1164</v>
      </c>
    </row>
    <row r="16" spans="1:6">
      <c r="A16" t="s">
        <v>384</v>
      </c>
      <c r="B16" t="s">
        <v>385</v>
      </c>
      <c r="C16" s="1">
        <v>245</v>
      </c>
      <c r="D16" s="6">
        <v>37.5</v>
      </c>
      <c r="E16" s="1">
        <v>747</v>
      </c>
      <c r="F16" s="6">
        <v>532</v>
      </c>
    </row>
    <row r="17" spans="1:6">
      <c r="A17" t="s">
        <v>393</v>
      </c>
      <c r="B17" t="s">
        <v>439</v>
      </c>
      <c r="C17" s="1">
        <v>693</v>
      </c>
      <c r="D17" s="6">
        <v>24</v>
      </c>
      <c r="E17" s="1">
        <v>773</v>
      </c>
      <c r="F17" s="6">
        <v>968</v>
      </c>
    </row>
    <row r="18" spans="1:6">
      <c r="A18" t="s">
        <v>441</v>
      </c>
      <c r="B18" t="s">
        <v>442</v>
      </c>
      <c r="C18" s="1">
        <v>684</v>
      </c>
      <c r="D18" s="6">
        <v>20</v>
      </c>
      <c r="E18" s="1">
        <v>851</v>
      </c>
      <c r="F18" s="1">
        <v>1202</v>
      </c>
    </row>
    <row r="19" spans="1:6">
      <c r="A19" t="s">
        <v>466</v>
      </c>
      <c r="B19" t="s">
        <v>517</v>
      </c>
      <c r="C19" s="1">
        <v>2342</v>
      </c>
      <c r="D19" s="6">
        <v>10</v>
      </c>
      <c r="E19" s="1">
        <v>877</v>
      </c>
      <c r="F19" s="6">
        <v>390</v>
      </c>
    </row>
    <row r="20" spans="1:6">
      <c r="A20" t="s">
        <v>432</v>
      </c>
      <c r="B20" t="s">
        <v>481</v>
      </c>
      <c r="C20" s="1">
        <v>1292</v>
      </c>
      <c r="D20" s="6">
        <v>48</v>
      </c>
      <c r="E20" s="1">
        <v>985</v>
      </c>
      <c r="F20" s="1">
        <v>1456</v>
      </c>
    </row>
    <row r="21" spans="1:6">
      <c r="A21" t="s">
        <v>393</v>
      </c>
      <c r="B21" t="s">
        <v>418</v>
      </c>
      <c r="C21" s="1">
        <v>555</v>
      </c>
      <c r="D21" s="6">
        <v>12</v>
      </c>
      <c r="E21" s="1">
        <v>1033</v>
      </c>
      <c r="F21" s="6">
        <v>756</v>
      </c>
    </row>
    <row r="22" spans="1:6">
      <c r="A22" t="s">
        <v>435</v>
      </c>
      <c r="B22" t="s">
        <v>440</v>
      </c>
      <c r="C22" s="1">
        <v>699</v>
      </c>
      <c r="D22" s="6">
        <v>20</v>
      </c>
      <c r="E22" s="1">
        <v>1087</v>
      </c>
      <c r="F22" s="1">
        <v>1562</v>
      </c>
    </row>
    <row r="23" spans="1:6">
      <c r="A23" t="s">
        <v>410</v>
      </c>
      <c r="B23" t="s">
        <v>411</v>
      </c>
      <c r="C23" s="1">
        <v>508</v>
      </c>
      <c r="D23" s="6">
        <v>20</v>
      </c>
      <c r="E23" s="1">
        <v>1111</v>
      </c>
      <c r="F23" s="1">
        <v>1117</v>
      </c>
    </row>
    <row r="24" spans="1:6">
      <c r="A24" t="s">
        <v>393</v>
      </c>
      <c r="B24" t="s">
        <v>454</v>
      </c>
      <c r="C24" s="1">
        <v>965</v>
      </c>
      <c r="D24" s="6">
        <v>20</v>
      </c>
      <c r="E24" s="1">
        <v>1264</v>
      </c>
      <c r="F24" s="6">
        <v>855</v>
      </c>
    </row>
    <row r="25" spans="1:6">
      <c r="A25" t="s">
        <v>414</v>
      </c>
      <c r="B25" t="s">
        <v>415</v>
      </c>
      <c r="C25" s="1">
        <v>553</v>
      </c>
      <c r="D25" s="6">
        <v>20</v>
      </c>
      <c r="E25" s="1">
        <v>1284</v>
      </c>
      <c r="F25" s="1">
        <v>1579</v>
      </c>
    </row>
    <row r="26" spans="1:6">
      <c r="A26" t="s">
        <v>424</v>
      </c>
      <c r="B26" t="s">
        <v>522</v>
      </c>
      <c r="C26" s="1">
        <v>2600</v>
      </c>
      <c r="D26" s="6">
        <v>19</v>
      </c>
      <c r="E26" s="1">
        <v>1293</v>
      </c>
      <c r="F26" s="1">
        <v>11527</v>
      </c>
    </row>
    <row r="27" spans="1:6">
      <c r="A27" t="s">
        <v>399</v>
      </c>
      <c r="B27" t="s">
        <v>463</v>
      </c>
      <c r="C27" s="1">
        <v>1016</v>
      </c>
      <c r="D27" s="6">
        <v>40</v>
      </c>
      <c r="E27" s="1">
        <v>1310</v>
      </c>
      <c r="F27" s="1">
        <v>1118</v>
      </c>
    </row>
    <row r="28" spans="1:6">
      <c r="A28" t="s">
        <v>373</v>
      </c>
      <c r="B28" t="s">
        <v>386</v>
      </c>
      <c r="C28" s="1">
        <v>277</v>
      </c>
      <c r="D28" s="6">
        <v>9</v>
      </c>
      <c r="E28" s="1">
        <v>1319</v>
      </c>
      <c r="F28" s="1">
        <v>1882</v>
      </c>
    </row>
    <row r="29" spans="1:6">
      <c r="A29" t="s">
        <v>395</v>
      </c>
      <c r="B29" t="s">
        <v>505</v>
      </c>
      <c r="C29" s="1">
        <v>1986</v>
      </c>
      <c r="D29" s="6">
        <v>40</v>
      </c>
      <c r="E29" s="1">
        <v>1420</v>
      </c>
      <c r="F29" s="1">
        <v>1422</v>
      </c>
    </row>
    <row r="30" spans="1:6">
      <c r="A30" t="s">
        <v>410</v>
      </c>
      <c r="B30" t="s">
        <v>445</v>
      </c>
      <c r="C30" s="1">
        <v>1310</v>
      </c>
      <c r="D30" s="6">
        <v>20</v>
      </c>
      <c r="E30" s="1">
        <v>1445</v>
      </c>
      <c r="F30" s="1">
        <v>1445</v>
      </c>
    </row>
    <row r="31" spans="1:6">
      <c r="A31" t="s">
        <v>435</v>
      </c>
      <c r="B31" t="s">
        <v>436</v>
      </c>
      <c r="C31" s="1">
        <v>623</v>
      </c>
      <c r="D31" s="6">
        <v>20</v>
      </c>
      <c r="E31" s="1">
        <v>1768</v>
      </c>
      <c r="F31" s="1">
        <v>1990</v>
      </c>
    </row>
    <row r="32" spans="1:6">
      <c r="A32" t="s">
        <v>427</v>
      </c>
      <c r="B32" t="s">
        <v>428</v>
      </c>
      <c r="C32" s="1">
        <v>582</v>
      </c>
      <c r="D32" s="6">
        <v>9</v>
      </c>
      <c r="E32" s="1">
        <v>1775</v>
      </c>
      <c r="F32" s="1">
        <v>1777</v>
      </c>
    </row>
    <row r="33" spans="1:6">
      <c r="A33" t="s">
        <v>380</v>
      </c>
      <c r="B33" t="s">
        <v>472</v>
      </c>
      <c r="C33" s="1">
        <v>1161</v>
      </c>
      <c r="D33" s="6">
        <v>36</v>
      </c>
      <c r="E33" s="1">
        <v>1812</v>
      </c>
      <c r="F33" s="1">
        <v>2212</v>
      </c>
    </row>
    <row r="34" spans="1:6">
      <c r="A34" t="s">
        <v>424</v>
      </c>
      <c r="B34" t="s">
        <v>516</v>
      </c>
      <c r="C34" s="1">
        <v>2330</v>
      </c>
      <c r="D34" s="6">
        <v>19</v>
      </c>
      <c r="E34" s="1">
        <v>1824</v>
      </c>
      <c r="F34" s="1">
        <v>8069</v>
      </c>
    </row>
    <row r="35" spans="1:6">
      <c r="A35" t="s">
        <v>384</v>
      </c>
      <c r="B35" t="s">
        <v>443</v>
      </c>
      <c r="C35" s="1">
        <v>737</v>
      </c>
      <c r="D35" s="6">
        <v>10</v>
      </c>
      <c r="E35" s="1">
        <v>1878</v>
      </c>
      <c r="F35" s="1">
        <v>1415</v>
      </c>
    </row>
    <row r="36" spans="1:6">
      <c r="A36" t="s">
        <v>382</v>
      </c>
      <c r="B36" t="s">
        <v>383</v>
      </c>
      <c r="C36" s="1">
        <v>233</v>
      </c>
      <c r="D36" s="6">
        <v>20</v>
      </c>
      <c r="E36" s="1">
        <v>1899</v>
      </c>
      <c r="F36" s="1">
        <v>1450</v>
      </c>
    </row>
    <row r="37" spans="1:6">
      <c r="A37" t="s">
        <v>377</v>
      </c>
      <c r="B37" t="s">
        <v>513</v>
      </c>
      <c r="C37" s="1">
        <v>2215</v>
      </c>
      <c r="D37" s="6">
        <v>31</v>
      </c>
      <c r="E37" s="1">
        <v>2094</v>
      </c>
      <c r="F37" s="1">
        <v>2077</v>
      </c>
    </row>
    <row r="38" spans="1:6">
      <c r="A38" t="s">
        <v>393</v>
      </c>
      <c r="B38" t="s">
        <v>460</v>
      </c>
      <c r="C38" s="1">
        <v>973</v>
      </c>
      <c r="D38" s="6">
        <v>20</v>
      </c>
      <c r="E38" s="1">
        <v>2248</v>
      </c>
      <c r="F38" s="1">
        <v>2308</v>
      </c>
    </row>
    <row r="39" spans="1:6">
      <c r="A39" t="s">
        <v>391</v>
      </c>
      <c r="B39" t="s">
        <v>409</v>
      </c>
      <c r="C39" s="1">
        <v>496</v>
      </c>
      <c r="D39" s="6">
        <v>16</v>
      </c>
      <c r="E39" s="1">
        <v>2305</v>
      </c>
      <c r="F39" s="1">
        <v>2737</v>
      </c>
    </row>
    <row r="40" spans="1:6">
      <c r="A40" t="s">
        <v>435</v>
      </c>
      <c r="B40" t="s">
        <v>464</v>
      </c>
      <c r="C40" s="1">
        <v>1010</v>
      </c>
      <c r="D40" s="6">
        <v>30</v>
      </c>
      <c r="E40" s="1">
        <v>2359</v>
      </c>
      <c r="F40" s="1">
        <v>2743</v>
      </c>
    </row>
    <row r="41" spans="1:6">
      <c r="A41" t="s">
        <v>377</v>
      </c>
      <c r="B41" t="s">
        <v>473</v>
      </c>
      <c r="C41" s="1">
        <v>1226</v>
      </c>
      <c r="D41" s="6">
        <v>20</v>
      </c>
      <c r="E41" s="1">
        <v>2525</v>
      </c>
      <c r="F41" s="1">
        <v>2334</v>
      </c>
    </row>
    <row r="42" spans="1:6">
      <c r="A42" t="s">
        <v>395</v>
      </c>
      <c r="B42" t="s">
        <v>396</v>
      </c>
      <c r="C42" s="1">
        <v>352</v>
      </c>
      <c r="D42" s="6">
        <v>24</v>
      </c>
      <c r="E42" s="1">
        <v>2560</v>
      </c>
      <c r="F42" s="1">
        <v>2568</v>
      </c>
    </row>
    <row r="43" spans="1:6">
      <c r="A43" t="s">
        <v>414</v>
      </c>
      <c r="B43" t="s">
        <v>444</v>
      </c>
      <c r="C43" s="1">
        <v>696</v>
      </c>
      <c r="D43" s="6">
        <v>30</v>
      </c>
      <c r="E43" s="1">
        <v>2643</v>
      </c>
      <c r="F43" s="1">
        <v>2462</v>
      </c>
    </row>
    <row r="44" spans="1:6">
      <c r="A44" t="s">
        <v>479</v>
      </c>
      <c r="B44" t="s">
        <v>480</v>
      </c>
      <c r="C44" s="1">
        <v>1247</v>
      </c>
      <c r="D44" s="6">
        <v>24</v>
      </c>
      <c r="E44" s="1">
        <v>2691</v>
      </c>
      <c r="F44" s="1">
        <v>2670</v>
      </c>
    </row>
    <row r="45" spans="1:6">
      <c r="A45" t="s">
        <v>373</v>
      </c>
      <c r="B45" t="s">
        <v>398</v>
      </c>
      <c r="C45" s="1">
        <v>406</v>
      </c>
      <c r="D45" s="100" t="s">
        <v>657</v>
      </c>
      <c r="E45" s="1">
        <v>2789</v>
      </c>
      <c r="F45" s="1">
        <v>3123</v>
      </c>
    </row>
    <row r="46" spans="1:6">
      <c r="A46" t="s">
        <v>412</v>
      </c>
      <c r="B46" t="s">
        <v>533</v>
      </c>
      <c r="C46" s="1">
        <v>2962</v>
      </c>
      <c r="D46" s="6">
        <v>16</v>
      </c>
      <c r="E46" s="1">
        <v>2843</v>
      </c>
      <c r="F46" s="6">
        <v>504</v>
      </c>
    </row>
    <row r="47" spans="1:6">
      <c r="A47" t="s">
        <v>466</v>
      </c>
      <c r="B47" t="s">
        <v>467</v>
      </c>
      <c r="C47" s="1">
        <v>1001</v>
      </c>
      <c r="D47" s="6">
        <v>12</v>
      </c>
      <c r="E47" s="1">
        <v>3084</v>
      </c>
      <c r="F47" s="1">
        <v>3896</v>
      </c>
    </row>
    <row r="48" spans="1:6">
      <c r="A48" t="s">
        <v>414</v>
      </c>
      <c r="B48" t="s">
        <v>503</v>
      </c>
      <c r="C48" s="1">
        <v>2008</v>
      </c>
      <c r="D48" s="6">
        <v>20</v>
      </c>
      <c r="E48" s="1">
        <v>3121</v>
      </c>
      <c r="F48" s="1">
        <v>2311</v>
      </c>
    </row>
    <row r="49" spans="1:6">
      <c r="A49" t="s">
        <v>377</v>
      </c>
      <c r="B49" t="s">
        <v>378</v>
      </c>
      <c r="C49" s="1">
        <v>193</v>
      </c>
      <c r="D49" s="6">
        <v>20</v>
      </c>
      <c r="E49" s="1">
        <v>3130</v>
      </c>
      <c r="F49" s="1">
        <v>6983</v>
      </c>
    </row>
    <row r="50" spans="1:6">
      <c r="A50" t="s">
        <v>380</v>
      </c>
      <c r="B50" t="s">
        <v>381</v>
      </c>
      <c r="C50" s="1">
        <v>1566</v>
      </c>
      <c r="D50" s="6">
        <v>36</v>
      </c>
      <c r="E50" s="1">
        <v>3199</v>
      </c>
      <c r="F50" s="1">
        <v>2559</v>
      </c>
    </row>
    <row r="51" spans="1:6">
      <c r="A51" t="s">
        <v>373</v>
      </c>
      <c r="B51" t="s">
        <v>374</v>
      </c>
      <c r="C51" s="1">
        <v>643</v>
      </c>
      <c r="D51" s="6">
        <v>12</v>
      </c>
      <c r="E51" s="1">
        <v>3287</v>
      </c>
      <c r="F51" s="1">
        <v>3292</v>
      </c>
    </row>
    <row r="52" spans="1:6">
      <c r="A52" t="s">
        <v>432</v>
      </c>
      <c r="B52" t="s">
        <v>433</v>
      </c>
      <c r="C52" s="1">
        <v>602</v>
      </c>
      <c r="D52" s="6">
        <v>48</v>
      </c>
      <c r="E52" s="1">
        <v>3322</v>
      </c>
      <c r="F52" s="1">
        <v>3120</v>
      </c>
    </row>
    <row r="53" spans="1:6">
      <c r="A53" t="s">
        <v>429</v>
      </c>
      <c r="B53" t="s">
        <v>430</v>
      </c>
      <c r="C53" s="1">
        <v>601</v>
      </c>
      <c r="D53" s="6">
        <v>24</v>
      </c>
      <c r="E53" s="1">
        <v>3404</v>
      </c>
      <c r="F53" s="1">
        <v>3671</v>
      </c>
    </row>
    <row r="54" spans="1:6">
      <c r="A54" t="s">
        <v>377</v>
      </c>
      <c r="B54" t="s">
        <v>476</v>
      </c>
      <c r="C54" s="1">
        <v>1200</v>
      </c>
      <c r="D54" s="6">
        <v>31</v>
      </c>
      <c r="E54" s="1">
        <v>3590</v>
      </c>
      <c r="F54" s="1">
        <v>2439</v>
      </c>
    </row>
    <row r="55" spans="1:6">
      <c r="A55" t="s">
        <v>393</v>
      </c>
      <c r="B55" t="s">
        <v>461</v>
      </c>
      <c r="C55" s="1">
        <v>1025</v>
      </c>
      <c r="D55" s="6">
        <v>40</v>
      </c>
      <c r="E55" s="1">
        <v>3922</v>
      </c>
      <c r="F55" s="1">
        <v>5271</v>
      </c>
    </row>
    <row r="56" spans="1:6">
      <c r="A56" t="s">
        <v>377</v>
      </c>
      <c r="B56" t="s">
        <v>446</v>
      </c>
      <c r="C56" s="1">
        <v>676</v>
      </c>
      <c r="D56" s="6">
        <v>20</v>
      </c>
      <c r="E56" s="1">
        <v>4220</v>
      </c>
      <c r="F56" s="1">
        <v>4180</v>
      </c>
    </row>
    <row r="57" spans="1:6">
      <c r="A57" t="s">
        <v>427</v>
      </c>
      <c r="B57" t="s">
        <v>483</v>
      </c>
      <c r="C57" s="1">
        <v>1943</v>
      </c>
      <c r="D57" s="6">
        <v>20</v>
      </c>
      <c r="E57" s="1">
        <v>4235</v>
      </c>
      <c r="F57" s="1">
        <v>4230</v>
      </c>
    </row>
    <row r="58" spans="1:6">
      <c r="A58" t="s">
        <v>412</v>
      </c>
      <c r="B58" t="s">
        <v>413</v>
      </c>
      <c r="C58" s="1">
        <v>484</v>
      </c>
      <c r="D58" s="6">
        <v>16</v>
      </c>
      <c r="E58" s="1">
        <v>4325</v>
      </c>
      <c r="F58" s="1">
        <v>3678</v>
      </c>
    </row>
    <row r="59" spans="1:6">
      <c r="A59" t="s">
        <v>395</v>
      </c>
      <c r="B59" t="s">
        <v>490</v>
      </c>
      <c r="C59" s="1">
        <v>1673</v>
      </c>
      <c r="D59" s="6">
        <v>26.5</v>
      </c>
      <c r="E59" s="1">
        <v>4445</v>
      </c>
      <c r="F59" s="1">
        <v>4440</v>
      </c>
    </row>
    <row r="60" spans="1:6">
      <c r="A60" t="s">
        <v>391</v>
      </c>
      <c r="B60" t="s">
        <v>469</v>
      </c>
      <c r="C60" s="1">
        <v>1026</v>
      </c>
      <c r="D60" s="6">
        <v>30</v>
      </c>
      <c r="E60" s="1">
        <v>4878</v>
      </c>
      <c r="F60" s="1">
        <v>5211</v>
      </c>
    </row>
    <row r="61" spans="1:6">
      <c r="A61" t="s">
        <v>375</v>
      </c>
      <c r="B61" t="s">
        <v>376</v>
      </c>
      <c r="C61" s="1">
        <v>188</v>
      </c>
      <c r="D61" s="6">
        <v>32</v>
      </c>
      <c r="E61" s="1">
        <v>4948</v>
      </c>
      <c r="F61" s="1">
        <v>4506</v>
      </c>
    </row>
    <row r="62" spans="1:6">
      <c r="A62" t="s">
        <v>373</v>
      </c>
      <c r="B62" t="s">
        <v>379</v>
      </c>
      <c r="C62" s="1">
        <v>234</v>
      </c>
      <c r="D62" s="6">
        <v>20</v>
      </c>
      <c r="E62" s="1">
        <v>4964</v>
      </c>
      <c r="F62" s="1">
        <v>3248</v>
      </c>
    </row>
    <row r="63" spans="1:6">
      <c r="A63" t="s">
        <v>382</v>
      </c>
      <c r="B63" t="s">
        <v>450</v>
      </c>
      <c r="C63" s="1">
        <v>812</v>
      </c>
      <c r="D63" s="6">
        <v>24</v>
      </c>
      <c r="E63" s="1">
        <v>5066</v>
      </c>
      <c r="F63" s="1">
        <v>4458</v>
      </c>
    </row>
    <row r="64" spans="1:6">
      <c r="A64" t="s">
        <v>419</v>
      </c>
      <c r="B64" t="s">
        <v>420</v>
      </c>
      <c r="C64" s="1">
        <v>556</v>
      </c>
      <c r="D64" s="6">
        <v>40</v>
      </c>
      <c r="E64" s="101">
        <v>5225</v>
      </c>
      <c r="F64" s="1">
        <v>5225</v>
      </c>
    </row>
    <row r="65" spans="1:6">
      <c r="A65" t="s">
        <v>466</v>
      </c>
      <c r="B65" t="s">
        <v>529</v>
      </c>
      <c r="C65" s="1">
        <v>2831</v>
      </c>
      <c r="D65" s="6">
        <v>15</v>
      </c>
      <c r="E65" s="1">
        <v>5549</v>
      </c>
      <c r="F65" s="1">
        <v>5934</v>
      </c>
    </row>
    <row r="66" spans="1:6">
      <c r="A66" t="s">
        <v>399</v>
      </c>
      <c r="B66" t="s">
        <v>400</v>
      </c>
      <c r="C66" s="1">
        <v>436</v>
      </c>
      <c r="D66" s="6">
        <v>30</v>
      </c>
      <c r="E66" s="1">
        <v>5734</v>
      </c>
      <c r="F66" s="1">
        <v>6084</v>
      </c>
    </row>
    <row r="67" spans="1:6">
      <c r="A67" t="s">
        <v>419</v>
      </c>
      <c r="B67" t="s">
        <v>421</v>
      </c>
      <c r="C67" s="1">
        <v>564</v>
      </c>
      <c r="D67" s="6">
        <v>40</v>
      </c>
      <c r="E67" s="1">
        <v>5753</v>
      </c>
      <c r="F67" s="1">
        <v>5753</v>
      </c>
    </row>
    <row r="68" spans="1:6">
      <c r="A68" t="s">
        <v>393</v>
      </c>
      <c r="B68" t="s">
        <v>462</v>
      </c>
      <c r="C68" s="1">
        <v>1005</v>
      </c>
      <c r="D68" s="6">
        <v>40</v>
      </c>
      <c r="E68" s="1">
        <v>5826</v>
      </c>
      <c r="F68" s="1">
        <v>5157</v>
      </c>
    </row>
    <row r="69" spans="1:6">
      <c r="A69" t="s">
        <v>414</v>
      </c>
      <c r="B69" t="s">
        <v>514</v>
      </c>
      <c r="C69" s="1">
        <v>2213</v>
      </c>
      <c r="D69" s="6">
        <v>30</v>
      </c>
      <c r="E69" s="1">
        <v>6195</v>
      </c>
      <c r="F69" s="1">
        <v>10026</v>
      </c>
    </row>
    <row r="70" spans="1:6">
      <c r="A70" t="s">
        <v>377</v>
      </c>
      <c r="B70" t="s">
        <v>487</v>
      </c>
      <c r="C70" s="1">
        <v>1690</v>
      </c>
      <c r="D70" s="6">
        <v>20</v>
      </c>
      <c r="E70" s="1">
        <v>6300</v>
      </c>
      <c r="F70" s="1">
        <v>4827</v>
      </c>
    </row>
    <row r="71" spans="1:6">
      <c r="A71" t="s">
        <v>432</v>
      </c>
      <c r="B71" t="s">
        <v>457</v>
      </c>
      <c r="C71" s="1">
        <v>909</v>
      </c>
      <c r="D71" s="6">
        <v>48</v>
      </c>
      <c r="E71" s="1">
        <v>6315</v>
      </c>
      <c r="F71" s="1">
        <v>6725</v>
      </c>
    </row>
    <row r="72" spans="1:6">
      <c r="A72" t="s">
        <v>406</v>
      </c>
      <c r="B72" t="s">
        <v>459</v>
      </c>
      <c r="C72" s="1">
        <v>948</v>
      </c>
      <c r="D72" s="6">
        <v>20</v>
      </c>
      <c r="E72" s="1">
        <v>6376</v>
      </c>
      <c r="F72" s="1">
        <v>5809</v>
      </c>
    </row>
    <row r="73" spans="1:6">
      <c r="A73" t="s">
        <v>414</v>
      </c>
      <c r="B73" t="s">
        <v>488</v>
      </c>
      <c r="C73" s="1">
        <v>1524</v>
      </c>
      <c r="D73" s="6">
        <v>30</v>
      </c>
      <c r="E73" s="1">
        <v>6436</v>
      </c>
      <c r="F73" s="1">
        <v>7070</v>
      </c>
    </row>
    <row r="74" spans="1:6">
      <c r="A74" t="s">
        <v>404</v>
      </c>
      <c r="B74" t="s">
        <v>496</v>
      </c>
      <c r="C74" s="1">
        <v>1721</v>
      </c>
      <c r="D74" s="6">
        <v>45</v>
      </c>
      <c r="E74" s="1">
        <v>6824</v>
      </c>
      <c r="F74" s="1">
        <v>4153</v>
      </c>
    </row>
    <row r="75" spans="1:6">
      <c r="A75" t="s">
        <v>427</v>
      </c>
      <c r="B75" t="s">
        <v>455</v>
      </c>
      <c r="C75" s="1">
        <v>876</v>
      </c>
      <c r="D75" s="6">
        <v>34</v>
      </c>
      <c r="E75" s="1">
        <v>7010</v>
      </c>
      <c r="F75" s="1">
        <v>7101</v>
      </c>
    </row>
    <row r="76" spans="1:6">
      <c r="A76" t="s">
        <v>422</v>
      </c>
      <c r="B76" t="s">
        <v>423</v>
      </c>
      <c r="C76" s="1">
        <v>564</v>
      </c>
      <c r="D76" s="6">
        <v>20</v>
      </c>
      <c r="E76" s="1">
        <v>7011</v>
      </c>
      <c r="F76" s="1">
        <v>7010</v>
      </c>
    </row>
    <row r="77" spans="1:6">
      <c r="A77" t="s">
        <v>416</v>
      </c>
      <c r="B77" t="s">
        <v>527</v>
      </c>
      <c r="C77" s="1">
        <v>2744</v>
      </c>
      <c r="D77" s="6">
        <v>40</v>
      </c>
      <c r="E77" s="1">
        <v>7056</v>
      </c>
      <c r="F77" s="1">
        <v>6830</v>
      </c>
    </row>
    <row r="78" spans="1:6">
      <c r="A78" t="s">
        <v>402</v>
      </c>
      <c r="B78" t="s">
        <v>456</v>
      </c>
      <c r="C78" s="1">
        <v>910</v>
      </c>
      <c r="D78" s="6">
        <v>24</v>
      </c>
      <c r="E78" s="1">
        <v>7225</v>
      </c>
      <c r="F78" s="1">
        <v>8111</v>
      </c>
    </row>
    <row r="79" spans="1:6">
      <c r="A79" t="s">
        <v>393</v>
      </c>
      <c r="B79" t="s">
        <v>394</v>
      </c>
      <c r="C79" s="1">
        <v>352</v>
      </c>
      <c r="D79" s="6">
        <v>40</v>
      </c>
      <c r="E79" s="1">
        <v>7299</v>
      </c>
      <c r="F79" s="1">
        <v>9396</v>
      </c>
    </row>
    <row r="80" spans="1:6">
      <c r="A80" t="s">
        <v>451</v>
      </c>
      <c r="B80" t="s">
        <v>452</v>
      </c>
      <c r="C80" s="1">
        <v>880</v>
      </c>
      <c r="D80" s="6">
        <v>40</v>
      </c>
      <c r="E80" s="1">
        <v>7383</v>
      </c>
      <c r="F80" s="1">
        <v>7203</v>
      </c>
    </row>
    <row r="81" spans="1:6">
      <c r="A81" t="s">
        <v>538</v>
      </c>
      <c r="B81" t="s">
        <v>539</v>
      </c>
      <c r="C81" s="1">
        <v>4392</v>
      </c>
      <c r="D81" s="6">
        <v>18.75</v>
      </c>
      <c r="E81" s="1">
        <v>7387</v>
      </c>
      <c r="F81" s="1">
        <v>6209</v>
      </c>
    </row>
    <row r="82" spans="1:6">
      <c r="A82" t="s">
        <v>375</v>
      </c>
      <c r="B82" t="s">
        <v>448</v>
      </c>
      <c r="C82" s="1">
        <v>764</v>
      </c>
      <c r="D82" s="6">
        <v>36</v>
      </c>
      <c r="E82" s="1">
        <v>7459</v>
      </c>
      <c r="F82" s="1">
        <v>9566</v>
      </c>
    </row>
    <row r="83" spans="1:6">
      <c r="A83" t="s">
        <v>540</v>
      </c>
      <c r="B83" t="s">
        <v>541</v>
      </c>
      <c r="C83" s="1">
        <v>3951</v>
      </c>
      <c r="D83" s="6">
        <v>36</v>
      </c>
      <c r="E83" s="1">
        <v>8487</v>
      </c>
      <c r="F83" s="1">
        <v>10609</v>
      </c>
    </row>
    <row r="84" spans="1:6">
      <c r="A84" t="s">
        <v>373</v>
      </c>
      <c r="B84" t="s">
        <v>397</v>
      </c>
      <c r="C84" s="1">
        <v>356</v>
      </c>
      <c r="D84" s="6">
        <v>20</v>
      </c>
      <c r="E84" s="1">
        <v>8712</v>
      </c>
      <c r="F84" s="1">
        <v>8803</v>
      </c>
    </row>
    <row r="85" spans="1:6">
      <c r="A85" t="s">
        <v>466</v>
      </c>
      <c r="B85" t="s">
        <v>508</v>
      </c>
      <c r="C85" s="1">
        <v>2172</v>
      </c>
      <c r="D85" s="6">
        <v>15</v>
      </c>
      <c r="E85" s="1">
        <v>9019</v>
      </c>
      <c r="F85" s="1">
        <v>10262</v>
      </c>
    </row>
    <row r="86" spans="1:6">
      <c r="A86" t="s">
        <v>393</v>
      </c>
      <c r="B86" t="s">
        <v>523</v>
      </c>
      <c r="C86" s="1">
        <v>2765</v>
      </c>
      <c r="D86" s="6">
        <v>40</v>
      </c>
      <c r="E86" s="1">
        <v>9348</v>
      </c>
      <c r="F86" s="1">
        <v>8856</v>
      </c>
    </row>
    <row r="87" spans="1:6">
      <c r="A87" t="s">
        <v>391</v>
      </c>
      <c r="B87" t="s">
        <v>438</v>
      </c>
      <c r="C87" s="1">
        <v>670</v>
      </c>
      <c r="D87" s="6">
        <v>30</v>
      </c>
      <c r="E87" s="1">
        <v>9355</v>
      </c>
      <c r="F87" s="1">
        <v>12084</v>
      </c>
    </row>
    <row r="88" spans="1:6">
      <c r="A88" t="s">
        <v>395</v>
      </c>
      <c r="B88" t="s">
        <v>546</v>
      </c>
      <c r="C88" s="1">
        <v>4387</v>
      </c>
      <c r="D88" s="6">
        <v>45</v>
      </c>
      <c r="E88" s="1">
        <v>9510</v>
      </c>
      <c r="F88" s="1">
        <v>9507</v>
      </c>
    </row>
    <row r="89" spans="1:6">
      <c r="A89" t="s">
        <v>429</v>
      </c>
      <c r="B89" t="s">
        <v>458</v>
      </c>
      <c r="C89" s="1">
        <v>949</v>
      </c>
      <c r="D89" s="6">
        <v>29</v>
      </c>
      <c r="E89" s="1">
        <v>9967</v>
      </c>
      <c r="F89" s="1">
        <v>8803</v>
      </c>
    </row>
    <row r="90" spans="1:6">
      <c r="A90" t="s">
        <v>382</v>
      </c>
      <c r="B90" t="s">
        <v>401</v>
      </c>
      <c r="C90" s="1">
        <v>454</v>
      </c>
      <c r="D90" s="6">
        <v>20</v>
      </c>
      <c r="E90" s="1">
        <v>10133</v>
      </c>
      <c r="F90" s="1">
        <v>10490</v>
      </c>
    </row>
    <row r="91" spans="1:6">
      <c r="A91" t="s">
        <v>391</v>
      </c>
      <c r="B91" t="s">
        <v>507</v>
      </c>
      <c r="C91" s="1">
        <v>2090</v>
      </c>
      <c r="D91" s="6">
        <v>30</v>
      </c>
      <c r="E91" s="101">
        <v>10521</v>
      </c>
      <c r="F91" s="1">
        <v>9568</v>
      </c>
    </row>
    <row r="92" spans="1:6">
      <c r="A92" t="s">
        <v>384</v>
      </c>
      <c r="B92" t="s">
        <v>449</v>
      </c>
      <c r="C92" s="1">
        <v>752</v>
      </c>
      <c r="D92" s="6">
        <v>24</v>
      </c>
      <c r="E92" s="1">
        <v>10565</v>
      </c>
      <c r="F92" s="1">
        <v>10650</v>
      </c>
    </row>
    <row r="93" spans="1:6">
      <c r="A93" t="s">
        <v>387</v>
      </c>
      <c r="B93" t="s">
        <v>388</v>
      </c>
      <c r="C93" s="1">
        <v>274</v>
      </c>
      <c r="D93" s="6">
        <v>37.5</v>
      </c>
      <c r="E93" s="1">
        <v>10720</v>
      </c>
      <c r="F93" s="1">
        <v>10718</v>
      </c>
    </row>
    <row r="94" spans="1:6">
      <c r="A94" t="s">
        <v>435</v>
      </c>
      <c r="B94" t="s">
        <v>495</v>
      </c>
      <c r="C94" s="1">
        <v>1786</v>
      </c>
      <c r="D94" s="6">
        <v>30</v>
      </c>
      <c r="E94" s="1">
        <v>10813</v>
      </c>
      <c r="F94" s="1">
        <v>12235</v>
      </c>
    </row>
    <row r="95" spans="1:6">
      <c r="A95" t="s">
        <v>432</v>
      </c>
      <c r="B95" t="s">
        <v>447</v>
      </c>
      <c r="C95" s="1">
        <v>825</v>
      </c>
      <c r="D95" s="6">
        <v>49</v>
      </c>
      <c r="E95" s="1">
        <v>11120</v>
      </c>
      <c r="F95" s="1">
        <v>13848</v>
      </c>
    </row>
    <row r="96" spans="1:6">
      <c r="A96" t="s">
        <v>393</v>
      </c>
      <c r="B96" t="s">
        <v>547</v>
      </c>
      <c r="C96" s="1">
        <v>4901</v>
      </c>
      <c r="D96" s="6">
        <v>40</v>
      </c>
      <c r="E96" s="1">
        <v>11541</v>
      </c>
      <c r="F96" s="1">
        <v>12476</v>
      </c>
    </row>
    <row r="97" spans="1:6">
      <c r="A97" t="s">
        <v>427</v>
      </c>
      <c r="B97" t="s">
        <v>506</v>
      </c>
      <c r="C97" s="1">
        <v>2093</v>
      </c>
      <c r="D97" s="6">
        <v>45</v>
      </c>
      <c r="E97" s="1">
        <v>11670</v>
      </c>
      <c r="F97" s="1">
        <v>11678</v>
      </c>
    </row>
    <row r="98" spans="1:6">
      <c r="A98" t="s">
        <v>373</v>
      </c>
      <c r="B98" t="s">
        <v>484</v>
      </c>
      <c r="C98" s="1">
        <v>1474</v>
      </c>
      <c r="D98" s="6">
        <v>24</v>
      </c>
      <c r="E98" s="1">
        <v>11805</v>
      </c>
      <c r="F98" s="1">
        <v>13343</v>
      </c>
    </row>
    <row r="99" spans="1:6">
      <c r="A99" t="s">
        <v>479</v>
      </c>
      <c r="B99" t="s">
        <v>500</v>
      </c>
      <c r="C99" s="1">
        <v>1882</v>
      </c>
      <c r="D99" s="6">
        <v>30</v>
      </c>
      <c r="E99" s="1">
        <v>11862</v>
      </c>
      <c r="F99" s="1">
        <v>6384</v>
      </c>
    </row>
    <row r="100" spans="1:6">
      <c r="A100" t="s">
        <v>402</v>
      </c>
      <c r="B100" t="s">
        <v>489</v>
      </c>
      <c r="C100" s="1">
        <v>1619</v>
      </c>
      <c r="D100" s="6">
        <v>30</v>
      </c>
      <c r="E100" s="1">
        <v>13421</v>
      </c>
      <c r="F100" s="1">
        <v>13330</v>
      </c>
    </row>
    <row r="101" spans="1:6">
      <c r="A101" t="s">
        <v>384</v>
      </c>
      <c r="B101" t="s">
        <v>390</v>
      </c>
      <c r="C101" s="1">
        <v>325</v>
      </c>
      <c r="D101" s="6">
        <v>15</v>
      </c>
      <c r="E101" s="1">
        <v>13516</v>
      </c>
      <c r="F101" s="1">
        <v>13093</v>
      </c>
    </row>
    <row r="102" spans="1:6">
      <c r="A102" t="s">
        <v>427</v>
      </c>
      <c r="B102" t="s">
        <v>537</v>
      </c>
      <c r="C102" s="1">
        <v>3674</v>
      </c>
      <c r="D102" s="6">
        <v>41</v>
      </c>
      <c r="E102" s="1">
        <v>13525</v>
      </c>
      <c r="F102" s="1">
        <v>13525</v>
      </c>
    </row>
    <row r="103" spans="1:6">
      <c r="A103" t="s">
        <v>384</v>
      </c>
      <c r="B103" t="s">
        <v>389</v>
      </c>
      <c r="C103" s="1">
        <v>311</v>
      </c>
      <c r="D103" s="6">
        <v>26</v>
      </c>
      <c r="E103" s="1">
        <v>14009</v>
      </c>
      <c r="F103" s="1">
        <v>14306</v>
      </c>
    </row>
    <row r="104" spans="1:6">
      <c r="A104" t="s">
        <v>377</v>
      </c>
      <c r="B104" t="s">
        <v>497</v>
      </c>
      <c r="C104" s="1">
        <v>1880</v>
      </c>
      <c r="D104" s="6">
        <v>47</v>
      </c>
      <c r="E104" s="101">
        <v>14193</v>
      </c>
      <c r="F104" s="1">
        <v>13360</v>
      </c>
    </row>
    <row r="105" spans="1:6">
      <c r="A105" t="s">
        <v>377</v>
      </c>
      <c r="B105" t="s">
        <v>245</v>
      </c>
      <c r="C105" s="1">
        <v>1476</v>
      </c>
      <c r="D105" s="6">
        <v>44.5</v>
      </c>
      <c r="E105" s="1">
        <v>14488</v>
      </c>
      <c r="F105" s="1">
        <v>12419</v>
      </c>
    </row>
    <row r="106" spans="1:6">
      <c r="A106" t="s">
        <v>485</v>
      </c>
      <c r="B106" t="s">
        <v>486</v>
      </c>
      <c r="C106" s="1">
        <v>1489</v>
      </c>
      <c r="D106" s="6">
        <v>41</v>
      </c>
      <c r="E106" s="1">
        <v>14509</v>
      </c>
      <c r="F106" s="1">
        <v>14453</v>
      </c>
    </row>
    <row r="107" spans="1:6">
      <c r="A107" t="s">
        <v>402</v>
      </c>
      <c r="B107" t="s">
        <v>482</v>
      </c>
      <c r="C107" s="1">
        <v>1315</v>
      </c>
      <c r="D107" s="6">
        <v>34</v>
      </c>
      <c r="E107" s="1">
        <v>14752</v>
      </c>
      <c r="F107" s="1">
        <v>13221</v>
      </c>
    </row>
    <row r="108" spans="1:6">
      <c r="A108" t="s">
        <v>384</v>
      </c>
      <c r="B108" t="s">
        <v>535</v>
      </c>
      <c r="C108" s="1">
        <v>3362</v>
      </c>
      <c r="D108" s="6">
        <v>40</v>
      </c>
      <c r="E108" s="1">
        <v>14793</v>
      </c>
      <c r="F108" s="1">
        <v>13959</v>
      </c>
    </row>
    <row r="109" spans="1:6">
      <c r="A109" t="s">
        <v>387</v>
      </c>
      <c r="B109" t="s">
        <v>468</v>
      </c>
      <c r="C109" s="1">
        <v>1000</v>
      </c>
      <c r="D109" s="6">
        <v>44.5</v>
      </c>
      <c r="E109" s="1">
        <v>14960</v>
      </c>
      <c r="F109" s="1">
        <v>14963</v>
      </c>
    </row>
    <row r="110" spans="1:6">
      <c r="A110" t="s">
        <v>435</v>
      </c>
      <c r="B110" t="s">
        <v>542</v>
      </c>
      <c r="C110" s="1">
        <v>3877</v>
      </c>
      <c r="D110" s="6">
        <v>35</v>
      </c>
      <c r="E110" s="1">
        <v>15104</v>
      </c>
      <c r="F110" s="1">
        <v>19703</v>
      </c>
    </row>
    <row r="111" spans="1:6">
      <c r="A111" t="s">
        <v>377</v>
      </c>
      <c r="B111" t="s">
        <v>526</v>
      </c>
      <c r="C111" s="1">
        <v>2720</v>
      </c>
      <c r="D111" s="6">
        <v>45</v>
      </c>
      <c r="E111" s="1">
        <v>15133</v>
      </c>
      <c r="F111" s="1">
        <v>16332</v>
      </c>
    </row>
    <row r="112" spans="1:6">
      <c r="A112" t="s">
        <v>384</v>
      </c>
      <c r="B112" t="s">
        <v>499</v>
      </c>
      <c r="C112" s="1">
        <v>1930</v>
      </c>
      <c r="D112" s="6">
        <v>30</v>
      </c>
      <c r="E112" s="1">
        <v>15467</v>
      </c>
      <c r="F112" s="1">
        <v>16474</v>
      </c>
    </row>
    <row r="113" spans="1:7">
      <c r="A113" t="s">
        <v>382</v>
      </c>
      <c r="B113" t="s">
        <v>511</v>
      </c>
      <c r="C113" s="1">
        <v>2198</v>
      </c>
      <c r="D113" s="6">
        <v>40</v>
      </c>
      <c r="E113" s="1">
        <v>15965</v>
      </c>
      <c r="F113" s="1">
        <v>15246</v>
      </c>
    </row>
    <row r="114" spans="1:7">
      <c r="A114" t="s">
        <v>410</v>
      </c>
      <c r="B114" t="s">
        <v>569</v>
      </c>
      <c r="C114" s="1">
        <v>7994</v>
      </c>
      <c r="D114" s="6">
        <v>55</v>
      </c>
      <c r="E114" s="1">
        <v>16161</v>
      </c>
      <c r="F114" s="1">
        <v>7790</v>
      </c>
    </row>
    <row r="115" spans="1:7">
      <c r="A115" t="s">
        <v>474</v>
      </c>
      <c r="B115" t="s">
        <v>521</v>
      </c>
      <c r="C115" s="1">
        <v>2698</v>
      </c>
      <c r="D115" s="6">
        <v>45.5</v>
      </c>
      <c r="E115" s="1">
        <v>16381</v>
      </c>
      <c r="F115" s="1">
        <v>13993</v>
      </c>
    </row>
    <row r="116" spans="1:7">
      <c r="A116" t="s">
        <v>373</v>
      </c>
      <c r="B116" t="s">
        <v>478</v>
      </c>
      <c r="C116" s="1">
        <v>1265</v>
      </c>
      <c r="D116" s="6">
        <v>37.5</v>
      </c>
      <c r="E116" s="1">
        <v>16851</v>
      </c>
      <c r="F116" s="1">
        <v>20161</v>
      </c>
    </row>
    <row r="117" spans="1:7">
      <c r="A117" t="s">
        <v>412</v>
      </c>
      <c r="B117" t="s">
        <v>550</v>
      </c>
      <c r="C117" s="1">
        <v>4790</v>
      </c>
      <c r="D117" s="6">
        <v>45</v>
      </c>
      <c r="E117" s="1">
        <v>17000</v>
      </c>
      <c r="F117" s="1">
        <v>14754</v>
      </c>
    </row>
    <row r="118" spans="1:7">
      <c r="A118" t="s">
        <v>432</v>
      </c>
      <c r="B118" t="s">
        <v>492</v>
      </c>
      <c r="C118" s="1">
        <v>1663</v>
      </c>
      <c r="D118" s="6">
        <v>45</v>
      </c>
      <c r="E118" s="1">
        <v>17811</v>
      </c>
      <c r="F118" s="1">
        <v>19950</v>
      </c>
    </row>
    <row r="119" spans="1:7">
      <c r="A119" t="s">
        <v>441</v>
      </c>
      <c r="B119" t="s">
        <v>518</v>
      </c>
      <c r="C119" s="1">
        <v>2432</v>
      </c>
      <c r="D119" s="6">
        <v>41</v>
      </c>
      <c r="E119" s="1">
        <v>17855</v>
      </c>
      <c r="F119" s="1">
        <v>17590</v>
      </c>
    </row>
    <row r="120" spans="1:7">
      <c r="A120" t="s">
        <v>435</v>
      </c>
      <c r="B120" t="s">
        <v>504</v>
      </c>
      <c r="C120" s="1">
        <v>2004</v>
      </c>
      <c r="D120" s="6">
        <v>33</v>
      </c>
      <c r="E120" s="1">
        <v>18468</v>
      </c>
      <c r="F120" s="1">
        <v>20300</v>
      </c>
    </row>
    <row r="121" spans="1:7">
      <c r="A121" t="s">
        <v>451</v>
      </c>
      <c r="B121" t="s">
        <v>453</v>
      </c>
      <c r="C121" s="1">
        <v>858</v>
      </c>
      <c r="D121" s="6">
        <v>40</v>
      </c>
      <c r="E121" s="1">
        <v>18858</v>
      </c>
      <c r="F121" s="1">
        <v>14958</v>
      </c>
    </row>
    <row r="122" spans="1:7">
      <c r="A122" t="s">
        <v>435</v>
      </c>
      <c r="B122" t="s">
        <v>528</v>
      </c>
      <c r="C122" s="1">
        <v>2872</v>
      </c>
      <c r="D122" s="6">
        <v>35</v>
      </c>
      <c r="E122" s="1">
        <v>19452</v>
      </c>
      <c r="F122" s="1">
        <v>24265</v>
      </c>
    </row>
    <row r="123" spans="1:7">
      <c r="A123" t="s">
        <v>373</v>
      </c>
      <c r="B123" t="s">
        <v>536</v>
      </c>
      <c r="C123" s="1">
        <v>3437</v>
      </c>
      <c r="D123" s="6">
        <v>37.5</v>
      </c>
      <c r="E123" s="1">
        <v>19660</v>
      </c>
      <c r="F123" s="1">
        <v>21318</v>
      </c>
    </row>
    <row r="124" spans="1:7">
      <c r="A124" t="s">
        <v>373</v>
      </c>
      <c r="B124" t="s">
        <v>477</v>
      </c>
      <c r="C124" s="1">
        <v>1230</v>
      </c>
      <c r="D124" s="6">
        <v>38</v>
      </c>
      <c r="E124" s="1">
        <v>19848</v>
      </c>
      <c r="F124" s="1">
        <v>18595</v>
      </c>
    </row>
    <row r="125" spans="1:7">
      <c r="A125" t="s">
        <v>382</v>
      </c>
      <c r="B125" t="s">
        <v>515</v>
      </c>
      <c r="C125" s="1">
        <v>2320</v>
      </c>
      <c r="D125" s="6">
        <v>45</v>
      </c>
      <c r="E125" s="1">
        <v>20986</v>
      </c>
      <c r="F125" s="1">
        <v>16499</v>
      </c>
    </row>
    <row r="126" spans="1:7">
      <c r="A126" t="s">
        <v>384</v>
      </c>
      <c r="B126" t="s">
        <v>465</v>
      </c>
      <c r="C126" s="1">
        <v>1026</v>
      </c>
      <c r="D126" s="6">
        <v>30</v>
      </c>
      <c r="E126" s="1">
        <v>22175</v>
      </c>
      <c r="F126" s="1">
        <v>9805</v>
      </c>
      <c r="G126" s="48" t="s">
        <v>658</v>
      </c>
    </row>
    <row r="127" spans="1:7">
      <c r="A127" t="s">
        <v>509</v>
      </c>
      <c r="B127" t="s">
        <v>510</v>
      </c>
      <c r="C127" s="1">
        <v>2082</v>
      </c>
      <c r="D127" s="6">
        <v>48</v>
      </c>
      <c r="E127" s="1">
        <v>22984</v>
      </c>
      <c r="F127" s="1">
        <v>5264</v>
      </c>
    </row>
    <row r="128" spans="1:7">
      <c r="A128" t="s">
        <v>391</v>
      </c>
      <c r="B128" t="s">
        <v>498</v>
      </c>
      <c r="C128" s="1">
        <v>1918</v>
      </c>
      <c r="D128" s="6">
        <v>47</v>
      </c>
      <c r="E128" s="1">
        <v>23350</v>
      </c>
      <c r="F128" s="1">
        <v>26267</v>
      </c>
    </row>
    <row r="129" spans="1:6">
      <c r="A129" t="s">
        <v>399</v>
      </c>
      <c r="B129" t="s">
        <v>408</v>
      </c>
      <c r="C129" s="1">
        <v>494</v>
      </c>
      <c r="D129" s="6">
        <v>46</v>
      </c>
      <c r="E129" s="1">
        <v>23653</v>
      </c>
      <c r="F129" s="1">
        <v>22578</v>
      </c>
    </row>
    <row r="130" spans="1:6">
      <c r="A130" t="s">
        <v>414</v>
      </c>
      <c r="B130" t="s">
        <v>556</v>
      </c>
      <c r="C130" s="1">
        <v>6089</v>
      </c>
      <c r="D130" s="6">
        <v>48</v>
      </c>
      <c r="E130" s="1">
        <v>25666</v>
      </c>
      <c r="F130" s="1">
        <v>26787</v>
      </c>
    </row>
    <row r="131" spans="1:6">
      <c r="A131" t="s">
        <v>474</v>
      </c>
      <c r="B131" t="s">
        <v>475</v>
      </c>
      <c r="C131" s="1">
        <v>1352</v>
      </c>
      <c r="D131" s="6">
        <v>45.5</v>
      </c>
      <c r="E131" s="1">
        <v>26597</v>
      </c>
      <c r="F131" s="1">
        <v>24618</v>
      </c>
    </row>
    <row r="132" spans="1:6">
      <c r="A132" t="s">
        <v>579</v>
      </c>
      <c r="B132" t="s">
        <v>580</v>
      </c>
      <c r="C132" s="1">
        <v>11425</v>
      </c>
      <c r="D132" s="6">
        <v>51</v>
      </c>
      <c r="E132" s="1">
        <v>26764</v>
      </c>
      <c r="F132" s="1">
        <v>23482</v>
      </c>
    </row>
    <row r="133" spans="1:6">
      <c r="A133" t="s">
        <v>543</v>
      </c>
      <c r="B133" t="s">
        <v>544</v>
      </c>
      <c r="C133" s="1">
        <v>4073</v>
      </c>
      <c r="D133" s="6">
        <v>32</v>
      </c>
      <c r="E133" s="1">
        <v>26987</v>
      </c>
      <c r="F133" s="1">
        <v>26303</v>
      </c>
    </row>
    <row r="134" spans="1:6">
      <c r="A134" t="s">
        <v>566</v>
      </c>
      <c r="B134" t="s">
        <v>567</v>
      </c>
      <c r="C134" s="1">
        <v>7977</v>
      </c>
      <c r="D134" s="6">
        <v>47</v>
      </c>
      <c r="E134" s="1">
        <v>27595</v>
      </c>
      <c r="F134" s="1">
        <v>27368</v>
      </c>
    </row>
    <row r="135" spans="1:6">
      <c r="A135" t="s">
        <v>402</v>
      </c>
      <c r="B135" t="s">
        <v>502</v>
      </c>
      <c r="C135" s="1">
        <v>2009</v>
      </c>
      <c r="D135" s="6">
        <v>37</v>
      </c>
      <c r="E135" s="1">
        <v>28544</v>
      </c>
      <c r="F135" s="1">
        <v>25924</v>
      </c>
    </row>
    <row r="136" spans="1:6">
      <c r="A136" t="s">
        <v>493</v>
      </c>
      <c r="B136" t="s">
        <v>494</v>
      </c>
      <c r="C136" s="1">
        <v>1668</v>
      </c>
      <c r="D136" s="6">
        <v>48</v>
      </c>
      <c r="E136" s="1">
        <v>30134</v>
      </c>
      <c r="F136" s="1">
        <v>28350</v>
      </c>
    </row>
    <row r="137" spans="1:6">
      <c r="A137" t="s">
        <v>414</v>
      </c>
      <c r="B137" t="s">
        <v>577</v>
      </c>
      <c r="C137" s="1">
        <v>11292</v>
      </c>
      <c r="D137" s="6">
        <v>52</v>
      </c>
      <c r="E137" s="1">
        <v>30895</v>
      </c>
      <c r="F137" s="1">
        <v>34748</v>
      </c>
    </row>
    <row r="138" spans="1:6">
      <c r="A138" t="s">
        <v>384</v>
      </c>
      <c r="B138" t="s">
        <v>551</v>
      </c>
      <c r="C138" s="1">
        <v>5646</v>
      </c>
      <c r="D138" s="6">
        <v>54</v>
      </c>
      <c r="E138" s="1">
        <v>31020</v>
      </c>
      <c r="F138" s="1">
        <v>31591</v>
      </c>
    </row>
    <row r="139" spans="1:6">
      <c r="A139" t="s">
        <v>424</v>
      </c>
      <c r="B139" t="s">
        <v>582</v>
      </c>
      <c r="C139" s="1">
        <v>12218</v>
      </c>
      <c r="D139" s="6">
        <v>48</v>
      </c>
      <c r="E139" s="1">
        <v>31089</v>
      </c>
      <c r="F139" s="1">
        <v>186708</v>
      </c>
    </row>
    <row r="140" spans="1:6">
      <c r="A140" t="s">
        <v>373</v>
      </c>
      <c r="B140" t="s">
        <v>520</v>
      </c>
      <c r="C140" s="1">
        <v>2553</v>
      </c>
      <c r="D140" s="6">
        <v>44</v>
      </c>
      <c r="E140" s="1">
        <v>31643</v>
      </c>
      <c r="F140" s="1">
        <v>31628</v>
      </c>
    </row>
    <row r="141" spans="1:6">
      <c r="A141" t="s">
        <v>399</v>
      </c>
      <c r="B141" t="s">
        <v>491</v>
      </c>
      <c r="C141" s="1">
        <v>1699</v>
      </c>
      <c r="D141" s="6">
        <v>37</v>
      </c>
      <c r="E141" s="1">
        <v>32503</v>
      </c>
      <c r="F141" s="1">
        <v>24639</v>
      </c>
    </row>
    <row r="142" spans="1:6">
      <c r="A142" t="s">
        <v>561</v>
      </c>
      <c r="B142" t="s">
        <v>629</v>
      </c>
      <c r="C142" s="1">
        <v>3993</v>
      </c>
      <c r="D142" s="6">
        <v>44</v>
      </c>
      <c r="E142" s="1">
        <v>32872</v>
      </c>
      <c r="F142" s="1">
        <v>1166</v>
      </c>
    </row>
    <row r="143" spans="1:6">
      <c r="A143" t="s">
        <v>474</v>
      </c>
      <c r="B143" t="s">
        <v>519</v>
      </c>
      <c r="C143" s="1">
        <v>2647</v>
      </c>
      <c r="D143" s="6">
        <v>45.5</v>
      </c>
      <c r="E143" s="1">
        <v>33037</v>
      </c>
      <c r="F143" s="1">
        <v>24772</v>
      </c>
    </row>
    <row r="144" spans="1:6">
      <c r="A144" t="s">
        <v>373</v>
      </c>
      <c r="B144" t="s">
        <v>534</v>
      </c>
      <c r="C144" s="1">
        <v>3474</v>
      </c>
      <c r="D144" s="6">
        <v>41.5</v>
      </c>
      <c r="E144" s="1">
        <v>34008</v>
      </c>
      <c r="F144" s="1">
        <v>35885</v>
      </c>
    </row>
    <row r="145" spans="1:6">
      <c r="A145" t="s">
        <v>561</v>
      </c>
      <c r="B145" t="s">
        <v>613</v>
      </c>
      <c r="C145" s="1">
        <v>70055</v>
      </c>
      <c r="D145" s="6">
        <v>43</v>
      </c>
      <c r="E145" s="1">
        <v>35143</v>
      </c>
      <c r="F145" s="1">
        <v>8219</v>
      </c>
    </row>
    <row r="146" spans="1:6">
      <c r="A146" t="s">
        <v>395</v>
      </c>
      <c r="B146" t="s">
        <v>554</v>
      </c>
      <c r="C146" s="1">
        <v>5950</v>
      </c>
      <c r="D146" s="6">
        <v>40</v>
      </c>
      <c r="E146" s="1">
        <v>35670</v>
      </c>
      <c r="F146" s="1">
        <v>35692</v>
      </c>
    </row>
    <row r="147" spans="1:6">
      <c r="A147" t="s">
        <v>402</v>
      </c>
      <c r="B147" t="s">
        <v>470</v>
      </c>
      <c r="C147" s="1">
        <v>1070</v>
      </c>
      <c r="D147" s="6">
        <v>48</v>
      </c>
      <c r="E147" s="1">
        <v>36917</v>
      </c>
      <c r="F147" s="1">
        <v>34196</v>
      </c>
    </row>
    <row r="148" spans="1:6">
      <c r="A148" t="s">
        <v>402</v>
      </c>
      <c r="B148" t="s">
        <v>403</v>
      </c>
      <c r="C148" s="1">
        <v>639</v>
      </c>
      <c r="D148" s="6">
        <v>43.5</v>
      </c>
      <c r="E148" s="1">
        <v>37054</v>
      </c>
      <c r="F148" s="1">
        <v>30663</v>
      </c>
    </row>
    <row r="149" spans="1:6">
      <c r="A149" t="s">
        <v>373</v>
      </c>
      <c r="B149" t="s">
        <v>555</v>
      </c>
      <c r="C149" s="1">
        <v>5972</v>
      </c>
      <c r="D149" s="6">
        <v>45.5</v>
      </c>
      <c r="E149" s="1">
        <v>38634</v>
      </c>
      <c r="F149" s="1">
        <v>36705</v>
      </c>
    </row>
    <row r="150" spans="1:6">
      <c r="A150" t="s">
        <v>377</v>
      </c>
      <c r="B150" t="s">
        <v>549</v>
      </c>
      <c r="C150" s="1">
        <v>4524</v>
      </c>
      <c r="D150" s="6">
        <v>45</v>
      </c>
      <c r="E150" s="1">
        <v>38643</v>
      </c>
      <c r="F150" s="1">
        <v>38378</v>
      </c>
    </row>
    <row r="151" spans="1:6">
      <c r="A151" t="s">
        <v>414</v>
      </c>
      <c r="B151" t="s">
        <v>565</v>
      </c>
      <c r="C151" s="1">
        <v>7262</v>
      </c>
      <c r="D151" s="6">
        <v>50</v>
      </c>
      <c r="E151" s="1">
        <v>44333</v>
      </c>
      <c r="F151" s="1">
        <v>44210</v>
      </c>
    </row>
    <row r="152" spans="1:6">
      <c r="A152" t="s">
        <v>377</v>
      </c>
      <c r="B152" t="s">
        <v>548</v>
      </c>
      <c r="C152" s="1">
        <v>4815</v>
      </c>
      <c r="D152" s="6">
        <v>46</v>
      </c>
      <c r="E152" s="1">
        <v>47179</v>
      </c>
      <c r="F152" s="1">
        <v>44830</v>
      </c>
    </row>
    <row r="153" spans="1:6">
      <c r="A153" t="s">
        <v>485</v>
      </c>
      <c r="B153" t="s">
        <v>581</v>
      </c>
      <c r="C153" s="1">
        <v>12520</v>
      </c>
      <c r="D153" s="6">
        <v>54</v>
      </c>
      <c r="E153" s="1">
        <v>49341</v>
      </c>
      <c r="F153" s="1">
        <v>41413</v>
      </c>
    </row>
    <row r="154" spans="1:6">
      <c r="A154" t="s">
        <v>586</v>
      </c>
      <c r="B154" t="s">
        <v>587</v>
      </c>
      <c r="C154" s="1">
        <v>14664</v>
      </c>
      <c r="D154" s="6">
        <v>43</v>
      </c>
      <c r="E154" s="1">
        <v>50744</v>
      </c>
      <c r="F154" s="1">
        <v>36841</v>
      </c>
    </row>
    <row r="155" spans="1:6">
      <c r="A155" t="s">
        <v>373</v>
      </c>
      <c r="B155" t="s">
        <v>545</v>
      </c>
      <c r="C155" s="1">
        <v>4332</v>
      </c>
      <c r="D155" s="6">
        <v>49</v>
      </c>
      <c r="E155" s="1">
        <v>52152</v>
      </c>
      <c r="F155" s="1">
        <v>46737</v>
      </c>
    </row>
    <row r="156" spans="1:6">
      <c r="A156" t="s">
        <v>387</v>
      </c>
      <c r="B156" t="s">
        <v>557</v>
      </c>
      <c r="C156" s="1">
        <v>6567</v>
      </c>
      <c r="D156" s="6">
        <v>55</v>
      </c>
      <c r="E156" s="1">
        <v>55330</v>
      </c>
      <c r="F156" s="1">
        <v>55336</v>
      </c>
    </row>
    <row r="157" spans="1:6">
      <c r="A157" t="s">
        <v>466</v>
      </c>
      <c r="B157" t="s">
        <v>576</v>
      </c>
      <c r="C157" s="1">
        <v>10805</v>
      </c>
      <c r="D157" s="6">
        <v>45</v>
      </c>
      <c r="E157" s="1">
        <v>55496</v>
      </c>
      <c r="F157" s="1">
        <v>40620</v>
      </c>
    </row>
    <row r="158" spans="1:6">
      <c r="A158" t="s">
        <v>590</v>
      </c>
      <c r="B158" t="s">
        <v>590</v>
      </c>
      <c r="C158" s="1">
        <v>16084</v>
      </c>
      <c r="D158" s="6">
        <v>48.5</v>
      </c>
      <c r="E158" s="1">
        <v>58584</v>
      </c>
      <c r="F158" s="1">
        <v>58584</v>
      </c>
    </row>
    <row r="159" spans="1:6">
      <c r="A159" t="s">
        <v>435</v>
      </c>
      <c r="B159" t="s">
        <v>553</v>
      </c>
      <c r="C159" s="1">
        <v>5924</v>
      </c>
      <c r="D159" s="6">
        <v>52</v>
      </c>
      <c r="E159" s="1">
        <v>60740</v>
      </c>
      <c r="F159" s="1">
        <v>61022</v>
      </c>
    </row>
    <row r="160" spans="1:6">
      <c r="A160" t="s">
        <v>412</v>
      </c>
      <c r="B160" t="s">
        <v>608</v>
      </c>
      <c r="C160" s="1">
        <v>35764</v>
      </c>
      <c r="D160" s="6">
        <v>52</v>
      </c>
      <c r="E160" s="1">
        <v>62609</v>
      </c>
      <c r="F160" s="1">
        <v>67938</v>
      </c>
    </row>
    <row r="161" spans="1:6">
      <c r="A161" t="s">
        <v>552</v>
      </c>
      <c r="B161" t="s">
        <v>552</v>
      </c>
      <c r="C161" s="1">
        <v>5647</v>
      </c>
      <c r="D161" s="6">
        <v>49</v>
      </c>
      <c r="E161" s="1">
        <v>64320</v>
      </c>
      <c r="F161" s="1">
        <v>64320</v>
      </c>
    </row>
    <row r="162" spans="1:6">
      <c r="A162" t="s">
        <v>380</v>
      </c>
      <c r="B162" t="s">
        <v>592</v>
      </c>
      <c r="C162" s="1">
        <v>16413</v>
      </c>
      <c r="D162" s="6">
        <v>48</v>
      </c>
      <c r="E162" s="1">
        <v>65573</v>
      </c>
      <c r="F162" s="1">
        <v>67077</v>
      </c>
    </row>
    <row r="163" spans="1:6">
      <c r="A163" t="s">
        <v>561</v>
      </c>
      <c r="B163" t="s">
        <v>562</v>
      </c>
      <c r="C163" s="1">
        <v>7928</v>
      </c>
      <c r="D163" s="6">
        <v>54</v>
      </c>
      <c r="E163" s="1">
        <v>66592</v>
      </c>
      <c r="F163" s="1">
        <v>49139</v>
      </c>
    </row>
    <row r="164" spans="1:6">
      <c r="A164" t="s">
        <v>595</v>
      </c>
      <c r="B164" t="s">
        <v>596</v>
      </c>
      <c r="C164" s="1">
        <v>18006</v>
      </c>
      <c r="D164" s="6">
        <v>50</v>
      </c>
      <c r="E164" s="1">
        <v>68959</v>
      </c>
      <c r="F164" s="1">
        <v>68823</v>
      </c>
    </row>
    <row r="165" spans="1:6">
      <c r="A165" t="s">
        <v>432</v>
      </c>
      <c r="B165" t="s">
        <v>614</v>
      </c>
      <c r="C165" s="1">
        <v>173861</v>
      </c>
      <c r="D165" s="6">
        <v>69</v>
      </c>
      <c r="E165" s="1">
        <v>70300</v>
      </c>
      <c r="F165" s="1">
        <v>98236</v>
      </c>
    </row>
    <row r="166" spans="1:6">
      <c r="A166" t="s">
        <v>384</v>
      </c>
      <c r="B166" t="s">
        <v>571</v>
      </c>
      <c r="C166" s="1">
        <v>8749</v>
      </c>
      <c r="D166" s="6">
        <v>51</v>
      </c>
      <c r="E166" s="1">
        <v>71101</v>
      </c>
      <c r="F166" s="1">
        <v>65316</v>
      </c>
    </row>
    <row r="167" spans="1:6">
      <c r="A167" t="s">
        <v>573</v>
      </c>
      <c r="B167" t="s">
        <v>574</v>
      </c>
      <c r="C167" s="1">
        <v>10575</v>
      </c>
      <c r="D167" s="6">
        <v>49</v>
      </c>
      <c r="E167" s="1">
        <v>72697</v>
      </c>
      <c r="F167" s="1">
        <v>66511</v>
      </c>
    </row>
    <row r="168" spans="1:6">
      <c r="A168" t="s">
        <v>561</v>
      </c>
      <c r="B168" t="s">
        <v>611</v>
      </c>
      <c r="C168" s="1">
        <v>45670</v>
      </c>
      <c r="D168" s="6">
        <v>57</v>
      </c>
      <c r="E168" s="1">
        <v>76442</v>
      </c>
      <c r="F168" s="1">
        <v>69811</v>
      </c>
    </row>
    <row r="169" spans="1:6">
      <c r="A169" t="s">
        <v>377</v>
      </c>
      <c r="B169" t="s">
        <v>558</v>
      </c>
      <c r="C169" s="1">
        <v>6604</v>
      </c>
      <c r="D169" s="6">
        <v>43.5</v>
      </c>
      <c r="E169" s="1">
        <v>77197</v>
      </c>
      <c r="F169" s="1">
        <v>71890</v>
      </c>
    </row>
    <row r="170" spans="1:6">
      <c r="A170" t="s">
        <v>524</v>
      </c>
      <c r="B170" t="s">
        <v>525</v>
      </c>
      <c r="C170" s="1">
        <v>3003</v>
      </c>
      <c r="D170" s="6">
        <v>36</v>
      </c>
      <c r="E170" s="1">
        <v>79142</v>
      </c>
      <c r="F170" s="1">
        <v>58674</v>
      </c>
    </row>
    <row r="171" spans="1:6">
      <c r="A171" t="s">
        <v>384</v>
      </c>
      <c r="B171" t="s">
        <v>532</v>
      </c>
      <c r="C171" s="1">
        <v>2938</v>
      </c>
      <c r="D171" s="6">
        <v>51</v>
      </c>
      <c r="E171" s="1">
        <v>81153</v>
      </c>
      <c r="F171" s="1">
        <v>62908</v>
      </c>
    </row>
    <row r="172" spans="1:6">
      <c r="A172" t="s">
        <v>402</v>
      </c>
      <c r="B172" t="s">
        <v>600</v>
      </c>
      <c r="C172" s="1">
        <v>24669</v>
      </c>
      <c r="D172" s="6">
        <v>49.5</v>
      </c>
      <c r="E172" s="1">
        <v>85386</v>
      </c>
      <c r="F172" s="1">
        <v>86362</v>
      </c>
    </row>
    <row r="173" spans="1:6">
      <c r="A173" t="s">
        <v>530</v>
      </c>
      <c r="B173" t="s">
        <v>588</v>
      </c>
      <c r="C173" s="1">
        <v>13951</v>
      </c>
      <c r="D173" s="6">
        <v>60</v>
      </c>
      <c r="E173" s="1">
        <v>86839</v>
      </c>
      <c r="F173" s="1">
        <v>82606</v>
      </c>
    </row>
    <row r="174" spans="1:6">
      <c r="A174" t="s">
        <v>530</v>
      </c>
      <c r="B174" t="s">
        <v>589</v>
      </c>
      <c r="C174" s="1">
        <v>16306</v>
      </c>
      <c r="D174" s="6">
        <v>60</v>
      </c>
      <c r="E174" s="1">
        <v>87618</v>
      </c>
      <c r="F174" s="1">
        <v>89130</v>
      </c>
    </row>
    <row r="175" spans="1:6">
      <c r="A175" t="s">
        <v>377</v>
      </c>
      <c r="B175" t="s">
        <v>564</v>
      </c>
      <c r="C175" s="1">
        <v>7371</v>
      </c>
      <c r="D175" s="6">
        <v>53</v>
      </c>
      <c r="E175" s="1">
        <v>90192</v>
      </c>
      <c r="F175" s="1">
        <v>85441</v>
      </c>
    </row>
    <row r="176" spans="1:6">
      <c r="A176" t="s">
        <v>422</v>
      </c>
      <c r="B176" t="s">
        <v>570</v>
      </c>
      <c r="C176" s="1">
        <v>8178</v>
      </c>
      <c r="D176" s="6">
        <v>52.5</v>
      </c>
      <c r="E176" s="1">
        <v>90330</v>
      </c>
      <c r="F176" s="1">
        <v>91974</v>
      </c>
    </row>
    <row r="177" spans="1:6">
      <c r="A177" t="s">
        <v>391</v>
      </c>
      <c r="B177" t="s">
        <v>583</v>
      </c>
      <c r="C177" s="1">
        <v>13684</v>
      </c>
      <c r="D177" s="6">
        <v>53.5</v>
      </c>
      <c r="E177" s="1">
        <v>92528</v>
      </c>
      <c r="F177" s="1">
        <v>81413</v>
      </c>
    </row>
    <row r="178" spans="1:6">
      <c r="A178" t="s">
        <v>406</v>
      </c>
      <c r="B178" t="s">
        <v>603</v>
      </c>
      <c r="C178" s="1">
        <v>23798</v>
      </c>
      <c r="D178" s="6">
        <v>50</v>
      </c>
      <c r="E178" s="1">
        <v>94201</v>
      </c>
      <c r="F178" s="1">
        <v>91316</v>
      </c>
    </row>
    <row r="179" spans="1:6">
      <c r="A179" t="s">
        <v>399</v>
      </c>
      <c r="B179" t="s">
        <v>572</v>
      </c>
      <c r="C179" s="1">
        <v>13296</v>
      </c>
      <c r="D179" s="6">
        <v>56</v>
      </c>
      <c r="E179" s="1">
        <v>96944</v>
      </c>
      <c r="F179" s="1">
        <v>87303</v>
      </c>
    </row>
    <row r="180" spans="1:6">
      <c r="A180" t="s">
        <v>402</v>
      </c>
      <c r="B180" t="s">
        <v>559</v>
      </c>
      <c r="C180" s="1">
        <v>7398</v>
      </c>
      <c r="D180" s="6">
        <v>48.5</v>
      </c>
      <c r="E180" s="1">
        <v>98005</v>
      </c>
      <c r="F180" s="1">
        <v>95437</v>
      </c>
    </row>
    <row r="181" spans="1:6">
      <c r="A181" t="s">
        <v>485</v>
      </c>
      <c r="B181" t="s">
        <v>598</v>
      </c>
      <c r="C181" s="1">
        <v>21509</v>
      </c>
      <c r="D181" s="6">
        <v>56</v>
      </c>
      <c r="E181" s="1">
        <v>98120</v>
      </c>
      <c r="F181" s="1">
        <v>88934</v>
      </c>
    </row>
    <row r="182" spans="1:6">
      <c r="A182" t="s">
        <v>373</v>
      </c>
      <c r="B182" t="s">
        <v>563</v>
      </c>
      <c r="C182" s="1">
        <v>7258</v>
      </c>
      <c r="D182" s="6">
        <v>50</v>
      </c>
      <c r="E182" s="1">
        <v>99421</v>
      </c>
      <c r="F182" s="1">
        <v>82362</v>
      </c>
    </row>
    <row r="183" spans="1:6">
      <c r="A183" t="s">
        <v>373</v>
      </c>
      <c r="B183" t="s">
        <v>602</v>
      </c>
      <c r="C183" s="1">
        <v>24400</v>
      </c>
      <c r="D183" s="6">
        <v>58</v>
      </c>
      <c r="E183" s="1">
        <v>101070</v>
      </c>
      <c r="F183" s="1">
        <v>102797</v>
      </c>
    </row>
    <row r="184" spans="1:6">
      <c r="A184" t="s">
        <v>384</v>
      </c>
      <c r="B184" t="s">
        <v>585</v>
      </c>
      <c r="C184" s="1">
        <v>14253</v>
      </c>
      <c r="D184" s="6">
        <v>60</v>
      </c>
      <c r="E184" s="1">
        <v>102243</v>
      </c>
      <c r="F184" s="1">
        <v>104410</v>
      </c>
    </row>
    <row r="185" spans="1:6">
      <c r="A185" t="s">
        <v>622</v>
      </c>
      <c r="B185" t="s">
        <v>623</v>
      </c>
      <c r="C185" s="1">
        <v>8052</v>
      </c>
      <c r="D185" s="6">
        <v>54.5</v>
      </c>
      <c r="E185" s="1">
        <v>102496</v>
      </c>
      <c r="F185" s="1">
        <v>102496</v>
      </c>
    </row>
    <row r="186" spans="1:6">
      <c r="A186" t="s">
        <v>530</v>
      </c>
      <c r="B186" t="s">
        <v>531</v>
      </c>
      <c r="C186" s="1">
        <v>3077</v>
      </c>
      <c r="D186" s="6">
        <v>47</v>
      </c>
      <c r="E186" s="1">
        <v>103130</v>
      </c>
      <c r="F186" s="1">
        <v>95045</v>
      </c>
    </row>
    <row r="187" spans="1:6">
      <c r="A187" t="s">
        <v>375</v>
      </c>
      <c r="B187" t="s">
        <v>599</v>
      </c>
      <c r="C187" s="1">
        <v>24187</v>
      </c>
      <c r="D187" s="6">
        <v>50</v>
      </c>
      <c r="E187" s="1">
        <v>107432</v>
      </c>
      <c r="F187" s="1">
        <v>99242</v>
      </c>
    </row>
    <row r="188" spans="1:6">
      <c r="A188" t="s">
        <v>373</v>
      </c>
      <c r="B188" t="s">
        <v>597</v>
      </c>
      <c r="C188" s="1">
        <v>22160</v>
      </c>
      <c r="D188" s="6">
        <v>53</v>
      </c>
      <c r="E188" s="1">
        <v>110316</v>
      </c>
      <c r="F188" s="1">
        <v>99739</v>
      </c>
    </row>
    <row r="189" spans="1:6">
      <c r="A189" t="s">
        <v>432</v>
      </c>
      <c r="B189" t="s">
        <v>605</v>
      </c>
      <c r="C189" s="1">
        <v>26313</v>
      </c>
      <c r="D189" s="6">
        <v>65</v>
      </c>
      <c r="E189" s="1">
        <v>111515</v>
      </c>
      <c r="F189" s="1">
        <v>104913</v>
      </c>
    </row>
    <row r="190" spans="1:6">
      <c r="A190" t="s">
        <v>530</v>
      </c>
      <c r="B190" t="s">
        <v>601</v>
      </c>
      <c r="C190" s="1">
        <v>23609</v>
      </c>
      <c r="D190" s="6">
        <v>60</v>
      </c>
      <c r="E190" s="1">
        <v>119413</v>
      </c>
      <c r="F190" s="1">
        <v>81737</v>
      </c>
    </row>
    <row r="191" spans="1:6">
      <c r="A191" t="s">
        <v>402</v>
      </c>
      <c r="B191" t="s">
        <v>568</v>
      </c>
      <c r="C191" s="1">
        <v>7880</v>
      </c>
      <c r="D191" s="6">
        <v>48.5</v>
      </c>
      <c r="E191" s="1">
        <v>127698</v>
      </c>
      <c r="F191" s="1">
        <v>124936</v>
      </c>
    </row>
    <row r="192" spans="1:6">
      <c r="A192" t="s">
        <v>485</v>
      </c>
      <c r="B192" t="s">
        <v>593</v>
      </c>
      <c r="C192" s="1">
        <v>17681</v>
      </c>
      <c r="D192" s="6">
        <v>56</v>
      </c>
      <c r="E192" s="1">
        <v>137109</v>
      </c>
      <c r="F192" s="1">
        <v>124673</v>
      </c>
    </row>
    <row r="193" spans="1:6">
      <c r="A193" t="s">
        <v>609</v>
      </c>
      <c r="B193" t="s">
        <v>609</v>
      </c>
      <c r="C193" s="1">
        <v>38232</v>
      </c>
      <c r="D193" s="6">
        <v>54</v>
      </c>
      <c r="E193" s="1">
        <v>141765</v>
      </c>
      <c r="F193" s="1">
        <v>219261</v>
      </c>
    </row>
    <row r="194" spans="1:6">
      <c r="A194" t="s">
        <v>538</v>
      </c>
      <c r="B194" t="s">
        <v>594</v>
      </c>
      <c r="C194" s="1">
        <v>18693</v>
      </c>
      <c r="D194" s="6">
        <v>55.5</v>
      </c>
      <c r="E194" s="1">
        <v>154112</v>
      </c>
      <c r="F194" s="1">
        <v>114445</v>
      </c>
    </row>
    <row r="195" spans="1:6">
      <c r="A195" t="s">
        <v>402</v>
      </c>
      <c r="B195" t="s">
        <v>575</v>
      </c>
      <c r="C195" s="1">
        <v>12318</v>
      </c>
      <c r="D195" s="6">
        <v>53.5</v>
      </c>
      <c r="E195" s="1">
        <v>164173</v>
      </c>
      <c r="F195" s="1">
        <v>165260</v>
      </c>
    </row>
    <row r="196" spans="1:6">
      <c r="A196" t="s">
        <v>524</v>
      </c>
      <c r="B196" t="s">
        <v>578</v>
      </c>
      <c r="C196" s="1">
        <v>11787</v>
      </c>
      <c r="D196" s="6">
        <v>50</v>
      </c>
      <c r="E196" s="1">
        <v>169569</v>
      </c>
      <c r="F196" s="1">
        <v>196961</v>
      </c>
    </row>
    <row r="197" spans="1:6">
      <c r="A197" t="s">
        <v>373</v>
      </c>
      <c r="B197" t="s">
        <v>560</v>
      </c>
      <c r="C197" s="1">
        <v>7016</v>
      </c>
      <c r="D197" s="6">
        <v>60</v>
      </c>
      <c r="E197" s="1">
        <v>176318</v>
      </c>
      <c r="F197" s="1">
        <v>156719</v>
      </c>
    </row>
    <row r="198" spans="1:6">
      <c r="A198" t="s">
        <v>530</v>
      </c>
      <c r="B198" t="s">
        <v>591</v>
      </c>
      <c r="C198" s="1">
        <v>17149</v>
      </c>
      <c r="D198" s="6">
        <v>60</v>
      </c>
      <c r="E198" s="1">
        <v>178314</v>
      </c>
      <c r="F198" s="1">
        <v>162115</v>
      </c>
    </row>
    <row r="199" spans="1:6">
      <c r="A199" t="s">
        <v>543</v>
      </c>
      <c r="B199" t="s">
        <v>607</v>
      </c>
      <c r="C199" s="1">
        <v>36233</v>
      </c>
      <c r="D199" s="6">
        <v>60</v>
      </c>
      <c r="E199" s="1">
        <v>178957</v>
      </c>
      <c r="F199" s="1">
        <v>169257</v>
      </c>
    </row>
    <row r="200" spans="1:6">
      <c r="A200" t="s">
        <v>402</v>
      </c>
      <c r="B200" t="s">
        <v>610</v>
      </c>
      <c r="C200" s="1">
        <v>44076</v>
      </c>
      <c r="D200" s="6">
        <v>55</v>
      </c>
      <c r="E200" s="1">
        <v>186414</v>
      </c>
      <c r="F200" s="1">
        <v>172613</v>
      </c>
    </row>
    <row r="201" spans="1:6">
      <c r="A201" t="s">
        <v>402</v>
      </c>
      <c r="B201" t="s">
        <v>584</v>
      </c>
      <c r="C201" s="1">
        <v>17265</v>
      </c>
      <c r="D201" s="6">
        <v>58</v>
      </c>
      <c r="E201" s="1">
        <v>230904</v>
      </c>
      <c r="F201" s="1">
        <v>226150</v>
      </c>
    </row>
    <row r="202" spans="1:6">
      <c r="A202" t="s">
        <v>402</v>
      </c>
      <c r="B202" t="s">
        <v>606</v>
      </c>
      <c r="C202" s="1">
        <v>31830</v>
      </c>
      <c r="D202" s="6">
        <v>58</v>
      </c>
      <c r="E202" s="1">
        <v>244632</v>
      </c>
      <c r="F202" s="1">
        <v>229108</v>
      </c>
    </row>
    <row r="203" spans="1:6">
      <c r="A203" t="s">
        <v>604</v>
      </c>
      <c r="B203" t="s">
        <v>604</v>
      </c>
      <c r="C203" s="1">
        <v>24974</v>
      </c>
      <c r="D203" s="6">
        <v>60</v>
      </c>
      <c r="E203" s="1">
        <v>263441</v>
      </c>
      <c r="F203" s="1">
        <v>258011</v>
      </c>
    </row>
    <row r="204" spans="1:6">
      <c r="A204" t="s">
        <v>573</v>
      </c>
      <c r="B204" t="s">
        <v>612</v>
      </c>
      <c r="C204" s="1">
        <v>51993</v>
      </c>
      <c r="D204" s="6">
        <v>56</v>
      </c>
      <c r="E204" s="1">
        <v>338688</v>
      </c>
      <c r="F204" s="1">
        <v>342146</v>
      </c>
    </row>
    <row r="205" spans="1:6">
      <c r="A205" s="2"/>
      <c r="B205" s="2"/>
      <c r="C205" s="27"/>
      <c r="D205" s="45"/>
      <c r="E205" s="99"/>
      <c r="F205" s="2"/>
    </row>
    <row r="206" spans="1:6">
      <c r="A206" s="2"/>
      <c r="B206" s="2"/>
      <c r="C206" s="27"/>
      <c r="D206" s="45"/>
      <c r="E206" s="99"/>
      <c r="F206" s="2"/>
    </row>
    <row r="207" spans="1:6">
      <c r="C207" s="1"/>
      <c r="D207" s="6"/>
      <c r="F207" s="1"/>
    </row>
    <row r="208" spans="1:6">
      <c r="A208" s="119" t="s">
        <v>616</v>
      </c>
      <c r="B208" s="113"/>
      <c r="C208" s="113"/>
      <c r="D208" s="113"/>
      <c r="E208" s="113"/>
      <c r="F208" s="113"/>
    </row>
    <row r="209" spans="1:6">
      <c r="B209" s="2" t="s">
        <v>615</v>
      </c>
      <c r="C209" s="1"/>
      <c r="D209" s="45"/>
      <c r="E209" s="52"/>
      <c r="F209" s="2"/>
    </row>
    <row r="211" spans="1:6">
      <c r="A211" t="s">
        <v>393</v>
      </c>
      <c r="B211" t="s">
        <v>651</v>
      </c>
      <c r="C211" s="1"/>
      <c r="D211" s="6">
        <v>16</v>
      </c>
      <c r="E211" s="1">
        <v>170</v>
      </c>
      <c r="F211" s="6">
        <v>305</v>
      </c>
    </row>
    <row r="212" spans="1:6">
      <c r="A212" t="s">
        <v>391</v>
      </c>
      <c r="B212" t="s">
        <v>649</v>
      </c>
      <c r="C212" s="1"/>
      <c r="D212" s="6">
        <v>14</v>
      </c>
      <c r="E212" s="1">
        <v>182</v>
      </c>
      <c r="F212" s="6">
        <v>141</v>
      </c>
    </row>
    <row r="213" spans="1:6">
      <c r="A213" t="s">
        <v>590</v>
      </c>
      <c r="B213" t="s">
        <v>621</v>
      </c>
      <c r="C213" s="1"/>
      <c r="D213" s="6">
        <v>35</v>
      </c>
      <c r="E213" s="1">
        <v>600</v>
      </c>
      <c r="F213" s="6">
        <v>673</v>
      </c>
    </row>
    <row r="214" spans="1:6">
      <c r="A214" t="s">
        <v>382</v>
      </c>
      <c r="B214" t="s">
        <v>620</v>
      </c>
      <c r="C214" s="1"/>
      <c r="D214" s="6">
        <v>20</v>
      </c>
      <c r="E214" s="1">
        <v>1000</v>
      </c>
      <c r="F214" s="1">
        <v>1001</v>
      </c>
    </row>
    <row r="215" spans="1:6">
      <c r="A215" t="s">
        <v>384</v>
      </c>
      <c r="B215" t="s">
        <v>648</v>
      </c>
      <c r="C215" s="1"/>
      <c r="D215" s="6">
        <v>10</v>
      </c>
      <c r="E215" s="1">
        <v>1304</v>
      </c>
      <c r="F215" s="1">
        <v>1576</v>
      </c>
    </row>
    <row r="216" spans="1:6">
      <c r="A216" t="s">
        <v>432</v>
      </c>
      <c r="B216" t="s">
        <v>633</v>
      </c>
      <c r="C216" s="1"/>
      <c r="D216" s="6">
        <v>45</v>
      </c>
      <c r="E216" s="1">
        <v>2472</v>
      </c>
      <c r="F216" s="1">
        <v>2320</v>
      </c>
    </row>
    <row r="217" spans="1:6">
      <c r="A217" t="s">
        <v>622</v>
      </c>
      <c r="B217" t="s">
        <v>625</v>
      </c>
      <c r="C217" s="1"/>
      <c r="D217" s="6">
        <v>50.5</v>
      </c>
      <c r="E217" s="1">
        <v>2577</v>
      </c>
      <c r="F217" s="1">
        <v>2577</v>
      </c>
    </row>
    <row r="218" spans="1:6">
      <c r="A218" t="s">
        <v>414</v>
      </c>
      <c r="B218" t="s">
        <v>654</v>
      </c>
      <c r="C218" s="1"/>
      <c r="D218" s="6">
        <v>8</v>
      </c>
      <c r="E218" s="1">
        <v>2643</v>
      </c>
      <c r="F218" s="1">
        <v>2014</v>
      </c>
    </row>
    <row r="219" spans="1:6">
      <c r="A219" t="s">
        <v>412</v>
      </c>
      <c r="B219" t="s">
        <v>656</v>
      </c>
      <c r="C219" s="1"/>
      <c r="D219" s="6">
        <v>16</v>
      </c>
      <c r="E219" s="1">
        <v>2788</v>
      </c>
      <c r="F219" s="1">
        <v>3023</v>
      </c>
    </row>
    <row r="220" spans="1:6">
      <c r="A220" t="s">
        <v>414</v>
      </c>
      <c r="B220" t="s">
        <v>653</v>
      </c>
      <c r="C220" s="1"/>
      <c r="D220" s="6">
        <v>20</v>
      </c>
      <c r="E220" s="1">
        <v>3122</v>
      </c>
      <c r="F220" s="1">
        <v>2685</v>
      </c>
    </row>
    <row r="221" spans="1:6">
      <c r="A221" t="s">
        <v>391</v>
      </c>
      <c r="B221" t="s">
        <v>650</v>
      </c>
      <c r="C221" s="1"/>
      <c r="D221" s="6">
        <v>16</v>
      </c>
      <c r="E221" s="1">
        <v>3128</v>
      </c>
      <c r="F221" s="1">
        <v>3800</v>
      </c>
    </row>
    <row r="222" spans="1:6">
      <c r="A222" t="s">
        <v>393</v>
      </c>
      <c r="B222" t="s">
        <v>652</v>
      </c>
      <c r="C222" s="1"/>
      <c r="D222" s="6">
        <v>20</v>
      </c>
      <c r="E222" s="1">
        <v>3195</v>
      </c>
      <c r="F222" s="1">
        <v>2316</v>
      </c>
    </row>
    <row r="223" spans="1:6">
      <c r="A223" s="111" t="s">
        <v>373</v>
      </c>
      <c r="B223" t="s">
        <v>619</v>
      </c>
      <c r="C223" s="1"/>
      <c r="D223" s="6">
        <v>14</v>
      </c>
      <c r="E223" s="1">
        <v>3283</v>
      </c>
      <c r="F223" s="1">
        <v>2240</v>
      </c>
    </row>
    <row r="224" spans="1:6">
      <c r="A224" t="s">
        <v>485</v>
      </c>
      <c r="B224" t="s">
        <v>647</v>
      </c>
      <c r="C224" s="1"/>
      <c r="D224" s="6">
        <v>32</v>
      </c>
      <c r="E224" s="1">
        <v>3536</v>
      </c>
      <c r="F224" s="1">
        <v>3020</v>
      </c>
    </row>
    <row r="225" spans="1:6">
      <c r="A225" t="s">
        <v>561</v>
      </c>
      <c r="B225" t="s">
        <v>632</v>
      </c>
      <c r="C225" s="1"/>
      <c r="D225" s="6">
        <v>15</v>
      </c>
      <c r="E225" s="1">
        <v>3739</v>
      </c>
      <c r="F225" s="1">
        <v>3739</v>
      </c>
    </row>
    <row r="226" spans="1:6">
      <c r="A226" t="s">
        <v>412</v>
      </c>
      <c r="B226" t="s">
        <v>655</v>
      </c>
      <c r="C226" s="1"/>
      <c r="D226" s="6">
        <v>12</v>
      </c>
      <c r="E226" s="1">
        <v>4480</v>
      </c>
      <c r="F226" s="1">
        <v>3709</v>
      </c>
    </row>
    <row r="227" spans="1:6">
      <c r="A227" t="s">
        <v>622</v>
      </c>
      <c r="B227" t="s">
        <v>626</v>
      </c>
      <c r="C227" s="1"/>
      <c r="D227" s="6">
        <v>51.5</v>
      </c>
      <c r="E227" s="1">
        <v>4538</v>
      </c>
      <c r="F227" s="1">
        <v>4538</v>
      </c>
    </row>
    <row r="228" spans="1:6">
      <c r="A228" t="s">
        <v>432</v>
      </c>
      <c r="B228" t="s">
        <v>639</v>
      </c>
      <c r="C228" s="1"/>
      <c r="D228" s="6">
        <v>49</v>
      </c>
      <c r="E228" s="1">
        <v>5219</v>
      </c>
      <c r="F228" s="1">
        <v>4925</v>
      </c>
    </row>
    <row r="229" spans="1:6">
      <c r="A229" s="111" t="s">
        <v>432</v>
      </c>
      <c r="B229" t="s">
        <v>636</v>
      </c>
      <c r="C229" s="1"/>
      <c r="D229" s="6">
        <v>53</v>
      </c>
      <c r="E229" s="1">
        <v>9742</v>
      </c>
      <c r="F229" s="1">
        <v>10185</v>
      </c>
    </row>
    <row r="230" spans="1:6">
      <c r="A230" t="s">
        <v>432</v>
      </c>
      <c r="B230" t="s">
        <v>634</v>
      </c>
      <c r="C230" s="1"/>
      <c r="D230" s="6">
        <v>51</v>
      </c>
      <c r="E230" s="1">
        <v>10419</v>
      </c>
      <c r="F230" s="1">
        <v>12346</v>
      </c>
    </row>
    <row r="231" spans="1:6">
      <c r="A231" t="s">
        <v>543</v>
      </c>
      <c r="B231" t="s">
        <v>645</v>
      </c>
      <c r="C231" s="1"/>
      <c r="D231" s="6">
        <v>16</v>
      </c>
      <c r="E231" s="1">
        <v>16754</v>
      </c>
      <c r="F231" s="1">
        <v>20361</v>
      </c>
    </row>
    <row r="232" spans="1:6">
      <c r="A232" t="s">
        <v>561</v>
      </c>
      <c r="B232" t="s">
        <v>630</v>
      </c>
      <c r="C232" s="1"/>
      <c r="D232" s="6">
        <v>41</v>
      </c>
      <c r="E232" s="1">
        <v>18647</v>
      </c>
      <c r="F232" s="1">
        <v>4746</v>
      </c>
    </row>
    <row r="233" spans="1:6">
      <c r="A233" t="s">
        <v>432</v>
      </c>
      <c r="B233" t="s">
        <v>637</v>
      </c>
      <c r="C233" s="1"/>
      <c r="D233" s="6">
        <v>61</v>
      </c>
      <c r="E233" s="1">
        <v>19037</v>
      </c>
      <c r="F233" s="1">
        <v>25954</v>
      </c>
    </row>
    <row r="234" spans="1:6">
      <c r="A234" t="s">
        <v>561</v>
      </c>
      <c r="B234" t="s">
        <v>631</v>
      </c>
      <c r="C234" s="1"/>
      <c r="D234" s="6">
        <v>41</v>
      </c>
      <c r="E234" s="1">
        <v>20406</v>
      </c>
      <c r="F234" s="1">
        <v>4513</v>
      </c>
    </row>
    <row r="235" spans="1:6">
      <c r="A235" t="s">
        <v>373</v>
      </c>
      <c r="B235" t="s">
        <v>617</v>
      </c>
      <c r="C235" s="1"/>
      <c r="D235" s="6">
        <v>40.5</v>
      </c>
      <c r="E235" s="1">
        <v>25125</v>
      </c>
      <c r="F235" s="1">
        <v>23525</v>
      </c>
    </row>
    <row r="236" spans="1:6">
      <c r="A236" t="s">
        <v>373</v>
      </c>
      <c r="B236" t="s">
        <v>618</v>
      </c>
      <c r="C236" s="1"/>
      <c r="D236" s="6">
        <v>28</v>
      </c>
      <c r="E236" s="1">
        <v>27059</v>
      </c>
      <c r="F236" s="1">
        <v>19986</v>
      </c>
    </row>
    <row r="237" spans="1:6">
      <c r="A237" t="s">
        <v>432</v>
      </c>
      <c r="B237" t="s">
        <v>638</v>
      </c>
      <c r="C237" s="1"/>
      <c r="D237" s="6">
        <v>61</v>
      </c>
      <c r="E237" s="1">
        <v>31508</v>
      </c>
      <c r="F237" s="1">
        <v>36933</v>
      </c>
    </row>
    <row r="238" spans="1:6">
      <c r="A238" t="s">
        <v>432</v>
      </c>
      <c r="B238" t="s">
        <v>635</v>
      </c>
      <c r="C238" s="1"/>
      <c r="D238" s="6">
        <v>48</v>
      </c>
      <c r="E238" s="1">
        <v>40657</v>
      </c>
      <c r="F238" s="1">
        <v>43263</v>
      </c>
    </row>
    <row r="239" spans="1:6">
      <c r="A239" t="s">
        <v>646</v>
      </c>
      <c r="B239" t="s">
        <v>646</v>
      </c>
      <c r="C239" s="1"/>
      <c r="D239" s="6">
        <v>51</v>
      </c>
      <c r="E239" s="1">
        <v>40872</v>
      </c>
      <c r="F239" s="1">
        <v>40872</v>
      </c>
    </row>
    <row r="240" spans="1:6">
      <c r="A240" t="s">
        <v>474</v>
      </c>
      <c r="B240" t="s">
        <v>644</v>
      </c>
      <c r="C240" s="1"/>
      <c r="D240" s="6">
        <v>48</v>
      </c>
      <c r="E240" s="1">
        <v>61744</v>
      </c>
      <c r="F240" s="1">
        <v>47865</v>
      </c>
    </row>
    <row r="241" spans="1:6">
      <c r="A241" t="s">
        <v>622</v>
      </c>
      <c r="B241" t="s">
        <v>624</v>
      </c>
      <c r="C241" s="1"/>
      <c r="D241" s="6">
        <v>51.5</v>
      </c>
      <c r="E241" s="1">
        <v>65554</v>
      </c>
      <c r="F241" s="1">
        <v>65554</v>
      </c>
    </row>
    <row r="242" spans="1:6">
      <c r="A242" s="111" t="s">
        <v>561</v>
      </c>
      <c r="B242" t="s">
        <v>628</v>
      </c>
      <c r="C242" s="1"/>
      <c r="D242" s="6">
        <v>54</v>
      </c>
      <c r="E242" s="1">
        <v>82323</v>
      </c>
      <c r="F242" s="1">
        <v>77544</v>
      </c>
    </row>
    <row r="243" spans="1:6">
      <c r="A243" s="111" t="s">
        <v>561</v>
      </c>
      <c r="B243" t="s">
        <v>627</v>
      </c>
      <c r="C243" s="1"/>
      <c r="D243" s="6">
        <v>54</v>
      </c>
      <c r="E243" s="1">
        <v>83827</v>
      </c>
      <c r="F243" s="1">
        <v>86327</v>
      </c>
    </row>
    <row r="244" spans="1:6">
      <c r="A244" s="111" t="s">
        <v>561</v>
      </c>
      <c r="B244" t="s">
        <v>642</v>
      </c>
      <c r="C244" s="1"/>
      <c r="D244" s="6">
        <v>56</v>
      </c>
      <c r="E244" s="1">
        <v>86029</v>
      </c>
      <c r="F244" s="1">
        <v>74477</v>
      </c>
    </row>
    <row r="245" spans="1:6">
      <c r="A245" t="s">
        <v>432</v>
      </c>
      <c r="B245" t="s">
        <v>640</v>
      </c>
      <c r="C245" s="1"/>
      <c r="D245" s="6">
        <v>51</v>
      </c>
      <c r="E245" s="1">
        <v>92709</v>
      </c>
      <c r="F245" s="1">
        <v>75824</v>
      </c>
    </row>
    <row r="246" spans="1:6">
      <c r="A246" t="s">
        <v>530</v>
      </c>
      <c r="B246" t="s">
        <v>641</v>
      </c>
      <c r="C246" s="1"/>
      <c r="D246" s="6">
        <v>56</v>
      </c>
      <c r="E246" s="1">
        <v>94309</v>
      </c>
      <c r="F246" s="1">
        <v>89049</v>
      </c>
    </row>
    <row r="247" spans="1:6">
      <c r="A247" t="s">
        <v>530</v>
      </c>
      <c r="B247" t="s">
        <v>643</v>
      </c>
      <c r="C247" s="1"/>
      <c r="D247" s="6">
        <v>56</v>
      </c>
      <c r="E247" s="1">
        <v>97565</v>
      </c>
      <c r="F247" s="1">
        <v>100342</v>
      </c>
    </row>
    <row r="248" spans="1:6">
      <c r="C248" s="1"/>
      <c r="E248" s="52"/>
      <c r="F248" s="2"/>
    </row>
    <row r="251" spans="1:6">
      <c r="A251" s="118" t="s">
        <v>659</v>
      </c>
      <c r="B251" s="117"/>
      <c r="C251" s="117"/>
      <c r="D251" s="117"/>
      <c r="E251" s="117"/>
      <c r="F251" s="117"/>
    </row>
    <row r="252" spans="1:6">
      <c r="A252" s="117"/>
      <c r="B252" s="117"/>
      <c r="C252" s="117"/>
      <c r="D252" s="117"/>
      <c r="E252" s="117"/>
      <c r="F252" s="117"/>
    </row>
  </sheetData>
  <mergeCells count="2">
    <mergeCell ref="A251:F252"/>
    <mergeCell ref="A208:F208"/>
  </mergeCells>
  <printOptions horizontalCentered="1"/>
  <pageMargins left="0.7" right="0.7" top="1" bottom="1" header="0.3" footer="0.3"/>
  <pageSetup scale="90" orientation="landscape" r:id="rId1"/>
  <headerFooter>
    <oddHeader>&amp;C&amp;"Arial,Bold"&amp;11Public Library Sytem Branch Statistics FY08</oddHeader>
    <oddFooter>&amp;L&amp;9Mississippi Public Library Statistics, FY08, Branch Statistics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Operations</vt:lpstr>
      <vt:lpstr>Income</vt:lpstr>
      <vt:lpstr>Expenditures</vt:lpstr>
      <vt:lpstr>Materials</vt:lpstr>
      <vt:lpstr>Services</vt:lpstr>
      <vt:lpstr>Funding by City and County</vt:lpstr>
      <vt:lpstr>Local Funding Alphabetically</vt:lpstr>
      <vt:lpstr>Funding Lowest to Highest</vt:lpstr>
      <vt:lpstr>Branches 08</vt:lpstr>
      <vt:lpstr>'Funding by City and County'!Print_Area</vt:lpstr>
      <vt:lpstr>'Branches 08'!Print_Titles</vt:lpstr>
      <vt:lpstr>Expenditures!Print_Titles</vt:lpstr>
      <vt:lpstr>'Funding by City and County'!Print_Titles</vt:lpstr>
      <vt:lpstr>'Funding Lowest to Highest'!Print_Titles</vt:lpstr>
      <vt:lpstr>Income!Print_Titles</vt:lpstr>
      <vt:lpstr>'Local Funding Alphabetically'!Print_Titles</vt:lpstr>
      <vt:lpstr>Materials!Print_Titles</vt:lpstr>
      <vt:lpstr>Operations!Print_Titles</vt:lpstr>
      <vt:lpstr>Services!Print_Titles</vt:lpstr>
    </vt:vector>
  </TitlesOfParts>
  <Company>LFConsulting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jnabzdyk</cp:lastModifiedBy>
  <cp:lastPrinted>2009-08-18T19:32:07Z</cp:lastPrinted>
  <dcterms:created xsi:type="dcterms:W3CDTF">2009-06-14T16:42:24Z</dcterms:created>
  <dcterms:modified xsi:type="dcterms:W3CDTF">2015-04-09T19:25:26Z</dcterms:modified>
</cp:coreProperties>
</file>