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atistics\FY22\FINAL STUFF FOR FY22\FOR WEBSITE FY22\"/>
    </mc:Choice>
  </mc:AlternateContent>
  <xr:revisionPtr revIDLastSave="0" documentId="8_{450C05AC-DB15-43BA-BC81-1BDDA80E9822}" xr6:coauthVersionLast="47" xr6:coauthVersionMax="47" xr10:uidLastSave="{00000000-0000-0000-0000-000000000000}"/>
  <bookViews>
    <workbookView xWindow="3384" yWindow="312" windowWidth="23040" windowHeight="12120" firstSheet="1" activeTab="2" xr2:uid="{7552413D-0990-4C18-9EB6-A41D11741D93}"/>
  </bookViews>
  <sheets>
    <sheet name="Operations" sheetId="1" r:id="rId1"/>
    <sheet name="Income" sheetId="2" r:id="rId2"/>
    <sheet name="City and County Funds" sheetId="3" r:id="rId3"/>
    <sheet name="Expenditures" sheetId="4" r:id="rId4"/>
    <sheet name="Collections" sheetId="5" r:id="rId5"/>
    <sheet name="Circ by System" sheetId="6" r:id="rId6"/>
    <sheet name="Circ by Branch" sheetId="7" r:id="rId7"/>
    <sheet name="Library Servic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0" i="8" l="1"/>
  <c r="X70" i="8"/>
  <c r="W70" i="8"/>
  <c r="I54" i="8"/>
  <c r="I55" i="8"/>
  <c r="I56" i="8"/>
  <c r="I57" i="8"/>
  <c r="I60" i="8"/>
  <c r="I61" i="8"/>
  <c r="I62" i="8"/>
  <c r="I63" i="8"/>
  <c r="I64" i="8"/>
  <c r="I67" i="8"/>
  <c r="I68" i="8"/>
  <c r="I5" i="8"/>
  <c r="I6" i="8"/>
  <c r="I7" i="8"/>
  <c r="I8" i="8"/>
  <c r="I9" i="8"/>
  <c r="I10" i="8"/>
  <c r="I11" i="8"/>
  <c r="I12" i="8"/>
  <c r="I13" i="8"/>
  <c r="I14" i="8"/>
  <c r="I15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5" i="8"/>
  <c r="I36" i="8"/>
  <c r="I37" i="8"/>
  <c r="I38" i="8"/>
  <c r="I39" i="8"/>
  <c r="I40" i="8"/>
  <c r="I41" i="8"/>
  <c r="I42" i="8"/>
  <c r="I45" i="8"/>
  <c r="I46" i="8"/>
  <c r="I47" i="8"/>
  <c r="I48" i="8"/>
  <c r="I49" i="8"/>
  <c r="I50" i="8"/>
  <c r="I51" i="8"/>
  <c r="I4" i="8"/>
  <c r="H69" i="1"/>
  <c r="H28" i="3" l="1"/>
  <c r="D9" i="3"/>
  <c r="D265" i="3" s="1"/>
  <c r="H9" i="3"/>
  <c r="G9" i="3"/>
  <c r="N4" i="2"/>
  <c r="L4" i="2"/>
  <c r="J4" i="2"/>
  <c r="H4" i="2"/>
  <c r="F4" i="2"/>
  <c r="E4" i="2"/>
  <c r="N47" i="2"/>
  <c r="N48" i="2"/>
  <c r="N49" i="2"/>
  <c r="N50" i="2"/>
  <c r="N53" i="2"/>
  <c r="N54" i="2"/>
  <c r="N55" i="2"/>
  <c r="N56" i="2"/>
  <c r="N59" i="2"/>
  <c r="N60" i="2"/>
  <c r="N61" i="2"/>
  <c r="N62" i="2"/>
  <c r="N63" i="2"/>
  <c r="N66" i="2"/>
  <c r="N67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4" i="2"/>
  <c r="N35" i="2"/>
  <c r="N36" i="2"/>
  <c r="N37" i="2"/>
  <c r="N38" i="2"/>
  <c r="N39" i="2"/>
  <c r="N40" i="2"/>
  <c r="N41" i="2"/>
  <c r="N44" i="2"/>
  <c r="N45" i="2"/>
  <c r="N46" i="2"/>
  <c r="N5" i="2"/>
  <c r="N6" i="2"/>
  <c r="N7" i="2"/>
  <c r="N8" i="2"/>
  <c r="N9" i="2"/>
  <c r="N10" i="2"/>
  <c r="N11" i="2"/>
  <c r="N12" i="2"/>
  <c r="N13" i="2"/>
  <c r="N14" i="2"/>
  <c r="N3" i="2"/>
  <c r="B44" i="2"/>
  <c r="B45" i="2"/>
  <c r="B46" i="2"/>
  <c r="B47" i="2"/>
  <c r="B48" i="2"/>
  <c r="B49" i="2"/>
  <c r="B50" i="2"/>
  <c r="B53" i="2"/>
  <c r="B54" i="2"/>
  <c r="B55" i="2"/>
  <c r="B56" i="2"/>
  <c r="B59" i="2"/>
  <c r="B60" i="2"/>
  <c r="B61" i="2"/>
  <c r="B62" i="2"/>
  <c r="B63" i="2"/>
  <c r="B66" i="2"/>
  <c r="B67" i="2"/>
  <c r="B34" i="2"/>
  <c r="B35" i="2"/>
  <c r="B36" i="2"/>
  <c r="B37" i="2"/>
  <c r="B38" i="2"/>
  <c r="B39" i="2"/>
  <c r="B40" i="2"/>
  <c r="B41" i="2"/>
  <c r="B5" i="2"/>
  <c r="B6" i="2"/>
  <c r="B7" i="2"/>
  <c r="B8" i="2"/>
  <c r="B9" i="2"/>
  <c r="B10" i="2"/>
  <c r="B11" i="2"/>
  <c r="B12" i="2"/>
  <c r="B13" i="2"/>
  <c r="B14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4" i="2"/>
  <c r="B3" i="2"/>
  <c r="B53" i="1"/>
  <c r="B54" i="1"/>
  <c r="B55" i="1"/>
  <c r="B56" i="1"/>
  <c r="B59" i="1"/>
  <c r="B60" i="1"/>
  <c r="B61" i="1"/>
  <c r="B62" i="1"/>
  <c r="B63" i="1"/>
  <c r="B66" i="1"/>
  <c r="B67" i="1"/>
  <c r="B34" i="1"/>
  <c r="B35" i="1"/>
  <c r="B36" i="1"/>
  <c r="B37" i="1"/>
  <c r="B38" i="1"/>
  <c r="B39" i="1"/>
  <c r="B40" i="1"/>
  <c r="B41" i="1"/>
  <c r="B44" i="1"/>
  <c r="B45" i="1"/>
  <c r="B46" i="1"/>
  <c r="B47" i="1"/>
  <c r="B48" i="1"/>
  <c r="B49" i="1"/>
  <c r="B50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6" i="1"/>
  <c r="B7" i="1"/>
  <c r="B8" i="1"/>
  <c r="B9" i="1"/>
  <c r="B10" i="1"/>
  <c r="B11" i="1"/>
  <c r="B12" i="1"/>
  <c r="B13" i="1"/>
  <c r="B14" i="1"/>
  <c r="B5" i="1"/>
  <c r="B4" i="1"/>
  <c r="B3" i="1"/>
  <c r="L63" i="5" l="1"/>
  <c r="L64" i="5"/>
  <c r="L67" i="5"/>
  <c r="L68" i="5"/>
  <c r="L45" i="5"/>
  <c r="L46" i="5"/>
  <c r="L47" i="5"/>
  <c r="L48" i="5"/>
  <c r="L49" i="5"/>
  <c r="L50" i="5"/>
  <c r="L51" i="5"/>
  <c r="L54" i="5"/>
  <c r="L55" i="5"/>
  <c r="L56" i="5"/>
  <c r="L57" i="5"/>
  <c r="L58" i="5"/>
  <c r="L59" i="5"/>
  <c r="L60" i="5"/>
  <c r="L61" i="5"/>
  <c r="L62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5" i="5"/>
  <c r="L36" i="5"/>
  <c r="L37" i="5"/>
  <c r="L38" i="5"/>
  <c r="L39" i="5"/>
  <c r="L40" i="5"/>
  <c r="L41" i="5"/>
  <c r="L42" i="5"/>
  <c r="L5" i="5"/>
  <c r="L6" i="5"/>
  <c r="L7" i="5"/>
  <c r="L8" i="5"/>
  <c r="L9" i="5"/>
  <c r="L10" i="5"/>
  <c r="L11" i="5"/>
  <c r="L12" i="5"/>
  <c r="L13" i="5"/>
  <c r="L14" i="5"/>
  <c r="L15" i="5"/>
  <c r="L4" i="5"/>
  <c r="V5" i="8"/>
  <c r="V6" i="8"/>
  <c r="V7" i="8"/>
  <c r="V8" i="8"/>
  <c r="V9" i="8"/>
  <c r="V10" i="8"/>
  <c r="V11" i="8"/>
  <c r="V12" i="8"/>
  <c r="V13" i="8"/>
  <c r="V14" i="8"/>
  <c r="V15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5" i="8"/>
  <c r="V36" i="8"/>
  <c r="V37" i="8"/>
  <c r="V38" i="8"/>
  <c r="V39" i="8"/>
  <c r="V40" i="8"/>
  <c r="V41" i="8"/>
  <c r="V42" i="8"/>
  <c r="V45" i="8"/>
  <c r="V46" i="8"/>
  <c r="V47" i="8"/>
  <c r="V48" i="8"/>
  <c r="V49" i="8"/>
  <c r="V50" i="8"/>
  <c r="V51" i="8"/>
  <c r="V54" i="8"/>
  <c r="V55" i="8"/>
  <c r="V56" i="8"/>
  <c r="V57" i="8"/>
  <c r="V60" i="8"/>
  <c r="V61" i="8"/>
  <c r="V62" i="8"/>
  <c r="V63" i="8"/>
  <c r="V64" i="8"/>
  <c r="V67" i="8"/>
  <c r="V68" i="8"/>
  <c r="V4" i="8"/>
  <c r="P60" i="8"/>
  <c r="P61" i="8"/>
  <c r="P62" i="8"/>
  <c r="P63" i="8"/>
  <c r="P64" i="8"/>
  <c r="P67" i="8"/>
  <c r="P68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4" i="8"/>
  <c r="P55" i="8"/>
  <c r="P56" i="8"/>
  <c r="P57" i="8"/>
  <c r="P5" i="8"/>
  <c r="P6" i="8"/>
  <c r="P7" i="8"/>
  <c r="P8" i="8"/>
  <c r="P9" i="8"/>
  <c r="P10" i="8"/>
  <c r="P11" i="8"/>
  <c r="P12" i="8"/>
  <c r="P13" i="8"/>
  <c r="P14" i="8"/>
  <c r="P15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4" i="8"/>
  <c r="G54" i="8"/>
  <c r="G55" i="8"/>
  <c r="G56" i="8"/>
  <c r="G57" i="8"/>
  <c r="G60" i="8"/>
  <c r="G61" i="8"/>
  <c r="G62" i="8"/>
  <c r="G63" i="8"/>
  <c r="G64" i="8"/>
  <c r="G67" i="8"/>
  <c r="G68" i="8"/>
  <c r="G45" i="8"/>
  <c r="G46" i="8"/>
  <c r="G47" i="8"/>
  <c r="G48" i="8"/>
  <c r="G49" i="8"/>
  <c r="G50" i="8"/>
  <c r="G51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5" i="8"/>
  <c r="G36" i="8"/>
  <c r="G37" i="8"/>
  <c r="G38" i="8"/>
  <c r="G39" i="8"/>
  <c r="G40" i="8"/>
  <c r="G41" i="8"/>
  <c r="G42" i="8"/>
  <c r="G5" i="8"/>
  <c r="G6" i="8"/>
  <c r="G7" i="8"/>
  <c r="G8" i="8"/>
  <c r="G9" i="8"/>
  <c r="G10" i="8"/>
  <c r="G11" i="8"/>
  <c r="G12" i="8"/>
  <c r="G13" i="8"/>
  <c r="G14" i="8"/>
  <c r="G15" i="8"/>
  <c r="G4" i="8"/>
  <c r="C291" i="7"/>
  <c r="G70" i="6"/>
  <c r="J70" i="5"/>
  <c r="G45" i="6"/>
  <c r="G46" i="6"/>
  <c r="G47" i="6"/>
  <c r="G48" i="6"/>
  <c r="G49" i="6"/>
  <c r="G50" i="6"/>
  <c r="G51" i="6"/>
  <c r="G54" i="6"/>
  <c r="G55" i="6"/>
  <c r="G56" i="6"/>
  <c r="G57" i="6"/>
  <c r="G60" i="6"/>
  <c r="G61" i="6"/>
  <c r="G62" i="6"/>
  <c r="G63" i="6"/>
  <c r="G64" i="6"/>
  <c r="G67" i="6"/>
  <c r="G6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5" i="6"/>
  <c r="G36" i="6"/>
  <c r="G37" i="6"/>
  <c r="G38" i="6"/>
  <c r="G39" i="6"/>
  <c r="G40" i="6"/>
  <c r="G41" i="6"/>
  <c r="G42" i="6"/>
  <c r="G18" i="6"/>
  <c r="G15" i="6"/>
  <c r="G6" i="6"/>
  <c r="G7" i="6"/>
  <c r="G8" i="6"/>
  <c r="G9" i="6"/>
  <c r="G10" i="6"/>
  <c r="G11" i="6"/>
  <c r="G12" i="6"/>
  <c r="G13" i="6"/>
  <c r="G14" i="6"/>
  <c r="G5" i="6"/>
  <c r="G4" i="6"/>
  <c r="J68" i="5" l="1"/>
  <c r="AD68" i="5"/>
  <c r="AD67" i="5"/>
  <c r="J67" i="5" s="1"/>
  <c r="AD61" i="5"/>
  <c r="J61" i="5" s="1"/>
  <c r="AD62" i="5"/>
  <c r="J62" i="5" s="1"/>
  <c r="AD63" i="5"/>
  <c r="J63" i="5" s="1"/>
  <c r="AD64" i="5"/>
  <c r="J64" i="5" s="1"/>
  <c r="AD60" i="5"/>
  <c r="J60" i="5" s="1"/>
  <c r="AD55" i="5"/>
  <c r="J55" i="5" s="1"/>
  <c r="AD56" i="5"/>
  <c r="J56" i="5" s="1"/>
  <c r="AD57" i="5"/>
  <c r="J57" i="5" s="1"/>
  <c r="AD54" i="5"/>
  <c r="J54" i="5"/>
  <c r="AD46" i="5"/>
  <c r="J46" i="5" s="1"/>
  <c r="AD47" i="5"/>
  <c r="J47" i="5" s="1"/>
  <c r="AD48" i="5"/>
  <c r="J48" i="5" s="1"/>
  <c r="AD49" i="5"/>
  <c r="AD50" i="5"/>
  <c r="J50" i="5" s="1"/>
  <c r="AD51" i="5"/>
  <c r="AD45" i="5"/>
  <c r="J45" i="5"/>
  <c r="J49" i="5"/>
  <c r="J51" i="5"/>
  <c r="AD36" i="5"/>
  <c r="AD37" i="5"/>
  <c r="AD38" i="5"/>
  <c r="J38" i="5" s="1"/>
  <c r="AD39" i="5"/>
  <c r="AD40" i="5"/>
  <c r="J40" i="5" s="1"/>
  <c r="AD41" i="5"/>
  <c r="AD42" i="5"/>
  <c r="AD35" i="5"/>
  <c r="J35" i="5" s="1"/>
  <c r="J36" i="5"/>
  <c r="J37" i="5"/>
  <c r="J39" i="5"/>
  <c r="J41" i="5"/>
  <c r="J42" i="5"/>
  <c r="AD20" i="5"/>
  <c r="AD21" i="5"/>
  <c r="AD22" i="5"/>
  <c r="AD23" i="5"/>
  <c r="J23" i="5" s="1"/>
  <c r="AD24" i="5"/>
  <c r="J24" i="5" s="1"/>
  <c r="AD25" i="5"/>
  <c r="AD26" i="5"/>
  <c r="AD27" i="5"/>
  <c r="AD28" i="5"/>
  <c r="AD29" i="5"/>
  <c r="AD30" i="5"/>
  <c r="AD31" i="5"/>
  <c r="J31" i="5" s="1"/>
  <c r="AD32" i="5"/>
  <c r="AD19" i="5"/>
  <c r="J20" i="5"/>
  <c r="J21" i="5"/>
  <c r="J22" i="5"/>
  <c r="J25" i="5"/>
  <c r="J26" i="5"/>
  <c r="J27" i="5"/>
  <c r="J28" i="5"/>
  <c r="J29" i="5"/>
  <c r="J30" i="5"/>
  <c r="J32" i="5"/>
  <c r="AD18" i="5"/>
  <c r="J19" i="5"/>
  <c r="J18" i="5"/>
  <c r="AD6" i="5"/>
  <c r="J6" i="5" s="1"/>
  <c r="AD7" i="5"/>
  <c r="AD8" i="5"/>
  <c r="J8" i="5" s="1"/>
  <c r="AD9" i="5"/>
  <c r="AD10" i="5"/>
  <c r="AD11" i="5"/>
  <c r="AD12" i="5"/>
  <c r="AD13" i="5"/>
  <c r="J13" i="5" s="1"/>
  <c r="AD14" i="5"/>
  <c r="J14" i="5" s="1"/>
  <c r="AD15" i="5"/>
  <c r="J7" i="5"/>
  <c r="J9" i="5"/>
  <c r="J10" i="5"/>
  <c r="J11" i="5"/>
  <c r="J12" i="5"/>
  <c r="J15" i="5"/>
  <c r="J5" i="5"/>
  <c r="J4" i="5"/>
  <c r="AD5" i="5"/>
  <c r="AD4" i="5"/>
  <c r="I68" i="5"/>
  <c r="I67" i="5"/>
  <c r="I64" i="5"/>
  <c r="I63" i="5"/>
  <c r="I62" i="5"/>
  <c r="I61" i="5"/>
  <c r="I60" i="5"/>
  <c r="I57" i="5"/>
  <c r="I56" i="5"/>
  <c r="I55" i="5"/>
  <c r="I54" i="5"/>
  <c r="I51" i="5"/>
  <c r="I50" i="5"/>
  <c r="I49" i="5"/>
  <c r="I48" i="5"/>
  <c r="I47" i="5"/>
  <c r="I46" i="5"/>
  <c r="I45" i="5"/>
  <c r="I42" i="5"/>
  <c r="I41" i="5"/>
  <c r="I40" i="5"/>
  <c r="I39" i="5"/>
  <c r="I38" i="5"/>
  <c r="I37" i="5"/>
  <c r="I36" i="5"/>
  <c r="I35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5" i="5"/>
  <c r="I14" i="5"/>
  <c r="I13" i="5"/>
  <c r="I12" i="5"/>
  <c r="I11" i="5"/>
  <c r="I10" i="5"/>
  <c r="I9" i="5"/>
  <c r="I8" i="5"/>
  <c r="I7" i="5"/>
  <c r="I6" i="5"/>
  <c r="I5" i="5"/>
  <c r="N5" i="4"/>
  <c r="L5" i="4"/>
  <c r="J5" i="4"/>
  <c r="E5" i="4"/>
  <c r="V70" i="8"/>
  <c r="S70" i="8"/>
  <c r="R70" i="8"/>
  <c r="Q70" i="8"/>
  <c r="P70" i="8"/>
  <c r="M70" i="8"/>
  <c r="L70" i="8"/>
  <c r="K70" i="8"/>
  <c r="J70" i="8"/>
  <c r="H70" i="8"/>
  <c r="G70" i="8"/>
  <c r="F70" i="8"/>
  <c r="E70" i="8"/>
  <c r="D70" i="8"/>
  <c r="C70" i="8"/>
  <c r="B70" i="8"/>
  <c r="E291" i="7"/>
  <c r="D291" i="7"/>
  <c r="J70" i="6"/>
  <c r="I70" i="6"/>
  <c r="H70" i="6"/>
  <c r="F70" i="6"/>
  <c r="E70" i="6"/>
  <c r="D70" i="6"/>
  <c r="C70" i="6"/>
  <c r="B70" i="6"/>
  <c r="N70" i="5"/>
  <c r="M70" i="5"/>
  <c r="L70" i="5"/>
  <c r="K70" i="5"/>
  <c r="H70" i="5"/>
  <c r="G70" i="5"/>
  <c r="F70" i="5"/>
  <c r="E70" i="5"/>
  <c r="D70" i="5"/>
  <c r="C70" i="5"/>
  <c r="B70" i="5"/>
  <c r="I4" i="5"/>
  <c r="O70" i="4"/>
  <c r="N70" i="4"/>
  <c r="M70" i="4"/>
  <c r="K70" i="4"/>
  <c r="I70" i="4"/>
  <c r="H70" i="4"/>
  <c r="G70" i="4"/>
  <c r="F70" i="4"/>
  <c r="D70" i="4"/>
  <c r="C70" i="4"/>
  <c r="B70" i="4"/>
  <c r="N68" i="4"/>
  <c r="L68" i="4"/>
  <c r="J68" i="4"/>
  <c r="E68" i="4"/>
  <c r="N67" i="4"/>
  <c r="L67" i="4"/>
  <c r="J67" i="4"/>
  <c r="E67" i="4"/>
  <c r="N64" i="4"/>
  <c r="L64" i="4"/>
  <c r="J64" i="4"/>
  <c r="E64" i="4"/>
  <c r="N63" i="4"/>
  <c r="L63" i="4"/>
  <c r="J63" i="4"/>
  <c r="E63" i="4"/>
  <c r="N62" i="4"/>
  <c r="L62" i="4"/>
  <c r="J62" i="4"/>
  <c r="E62" i="4"/>
  <c r="N61" i="4"/>
  <c r="L61" i="4"/>
  <c r="J61" i="4"/>
  <c r="E61" i="4"/>
  <c r="N60" i="4"/>
  <c r="L60" i="4"/>
  <c r="J60" i="4"/>
  <c r="E60" i="4"/>
  <c r="N57" i="4"/>
  <c r="L57" i="4"/>
  <c r="J57" i="4"/>
  <c r="E57" i="4"/>
  <c r="N56" i="4"/>
  <c r="L56" i="4"/>
  <c r="J56" i="4"/>
  <c r="E56" i="4"/>
  <c r="N55" i="4"/>
  <c r="L55" i="4"/>
  <c r="J55" i="4"/>
  <c r="E55" i="4"/>
  <c r="N54" i="4"/>
  <c r="L54" i="4"/>
  <c r="J54" i="4"/>
  <c r="E54" i="4"/>
  <c r="N51" i="4"/>
  <c r="L51" i="4"/>
  <c r="J51" i="4"/>
  <c r="E51" i="4"/>
  <c r="N50" i="4"/>
  <c r="L50" i="4"/>
  <c r="J50" i="4"/>
  <c r="E50" i="4"/>
  <c r="N49" i="4"/>
  <c r="L49" i="4"/>
  <c r="J49" i="4"/>
  <c r="E49" i="4"/>
  <c r="N48" i="4"/>
  <c r="L48" i="4"/>
  <c r="J48" i="4"/>
  <c r="E48" i="4"/>
  <c r="N47" i="4"/>
  <c r="L47" i="4"/>
  <c r="J47" i="4"/>
  <c r="E47" i="4"/>
  <c r="N46" i="4"/>
  <c r="L46" i="4"/>
  <c r="J46" i="4"/>
  <c r="E46" i="4"/>
  <c r="N45" i="4"/>
  <c r="L45" i="4"/>
  <c r="J45" i="4"/>
  <c r="E45" i="4"/>
  <c r="N42" i="4"/>
  <c r="L42" i="4"/>
  <c r="J42" i="4"/>
  <c r="E42" i="4"/>
  <c r="N41" i="4"/>
  <c r="L41" i="4"/>
  <c r="J41" i="4"/>
  <c r="E41" i="4"/>
  <c r="N40" i="4"/>
  <c r="L40" i="4"/>
  <c r="J40" i="4"/>
  <c r="E40" i="4"/>
  <c r="N39" i="4"/>
  <c r="L39" i="4"/>
  <c r="J39" i="4"/>
  <c r="E39" i="4"/>
  <c r="N38" i="4"/>
  <c r="L38" i="4"/>
  <c r="J38" i="4"/>
  <c r="E38" i="4"/>
  <c r="N37" i="4"/>
  <c r="L37" i="4"/>
  <c r="J37" i="4"/>
  <c r="E37" i="4"/>
  <c r="N36" i="4"/>
  <c r="L36" i="4"/>
  <c r="J36" i="4"/>
  <c r="E36" i="4"/>
  <c r="N35" i="4"/>
  <c r="L35" i="4"/>
  <c r="J35" i="4"/>
  <c r="E35" i="4"/>
  <c r="N32" i="4"/>
  <c r="L32" i="4"/>
  <c r="J32" i="4"/>
  <c r="E32" i="4"/>
  <c r="N31" i="4"/>
  <c r="L31" i="4"/>
  <c r="J31" i="4"/>
  <c r="E31" i="4"/>
  <c r="N30" i="4"/>
  <c r="L30" i="4"/>
  <c r="J30" i="4"/>
  <c r="E30" i="4"/>
  <c r="N29" i="4"/>
  <c r="L29" i="4"/>
  <c r="J29" i="4"/>
  <c r="E29" i="4"/>
  <c r="N28" i="4"/>
  <c r="L28" i="4"/>
  <c r="J28" i="4"/>
  <c r="E28" i="4"/>
  <c r="N27" i="4"/>
  <c r="L27" i="4"/>
  <c r="J27" i="4"/>
  <c r="E27" i="4"/>
  <c r="N26" i="4"/>
  <c r="L26" i="4"/>
  <c r="J26" i="4"/>
  <c r="E26" i="4"/>
  <c r="N25" i="4"/>
  <c r="L25" i="4"/>
  <c r="J25" i="4"/>
  <c r="E25" i="4"/>
  <c r="N24" i="4"/>
  <c r="L24" i="4"/>
  <c r="J24" i="4"/>
  <c r="E24" i="4"/>
  <c r="N23" i="4"/>
  <c r="L23" i="4"/>
  <c r="J23" i="4"/>
  <c r="E23" i="4"/>
  <c r="N22" i="4"/>
  <c r="L22" i="4"/>
  <c r="J22" i="4"/>
  <c r="E22" i="4"/>
  <c r="N21" i="4"/>
  <c r="L21" i="4"/>
  <c r="J21" i="4"/>
  <c r="E21" i="4"/>
  <c r="N20" i="4"/>
  <c r="L20" i="4"/>
  <c r="J20" i="4"/>
  <c r="E20" i="4"/>
  <c r="N19" i="4"/>
  <c r="L19" i="4"/>
  <c r="J19" i="4"/>
  <c r="E19" i="4"/>
  <c r="N18" i="4"/>
  <c r="L18" i="4"/>
  <c r="J18" i="4"/>
  <c r="E18" i="4"/>
  <c r="N15" i="4"/>
  <c r="L15" i="4"/>
  <c r="J15" i="4"/>
  <c r="E15" i="4"/>
  <c r="N14" i="4"/>
  <c r="L14" i="4"/>
  <c r="J14" i="4"/>
  <c r="E14" i="4"/>
  <c r="N13" i="4"/>
  <c r="L13" i="4"/>
  <c r="J13" i="4"/>
  <c r="E13" i="4"/>
  <c r="N12" i="4"/>
  <c r="L12" i="4"/>
  <c r="J12" i="4"/>
  <c r="E12" i="4"/>
  <c r="N11" i="4"/>
  <c r="L11" i="4"/>
  <c r="J11" i="4"/>
  <c r="E11" i="4"/>
  <c r="N10" i="4"/>
  <c r="L10" i="4"/>
  <c r="J10" i="4"/>
  <c r="E10" i="4"/>
  <c r="N9" i="4"/>
  <c r="L9" i="4"/>
  <c r="J9" i="4"/>
  <c r="E9" i="4"/>
  <c r="N8" i="4"/>
  <c r="L8" i="4"/>
  <c r="J8" i="4"/>
  <c r="E8" i="4"/>
  <c r="N7" i="4"/>
  <c r="L7" i="4"/>
  <c r="J7" i="4"/>
  <c r="E7" i="4"/>
  <c r="N6" i="4"/>
  <c r="L6" i="4"/>
  <c r="J6" i="4"/>
  <c r="E6" i="4"/>
  <c r="N4" i="4"/>
  <c r="L4" i="4"/>
  <c r="J4" i="4"/>
  <c r="E4" i="4"/>
  <c r="G263" i="3"/>
  <c r="D263" i="3"/>
  <c r="H263" i="3" s="1"/>
  <c r="I263" i="3" s="1"/>
  <c r="G261" i="3"/>
  <c r="D261" i="3"/>
  <c r="H261" i="3" s="1"/>
  <c r="I261" i="3" s="1"/>
  <c r="G257" i="3"/>
  <c r="H257" i="3" s="1"/>
  <c r="G255" i="3"/>
  <c r="D255" i="3"/>
  <c r="H255" i="3" s="1"/>
  <c r="G250" i="3"/>
  <c r="D250" i="3"/>
  <c r="H250" i="3" s="1"/>
  <c r="I250" i="3" s="1"/>
  <c r="G248" i="3"/>
  <c r="D248" i="3"/>
  <c r="H248" i="3" s="1"/>
  <c r="I248" i="3" s="1"/>
  <c r="G243" i="3"/>
  <c r="D243" i="3"/>
  <c r="G240" i="3"/>
  <c r="D240" i="3"/>
  <c r="G237" i="3"/>
  <c r="D237" i="3"/>
  <c r="H237" i="3" s="1"/>
  <c r="G232" i="3"/>
  <c r="H232" i="3" s="1"/>
  <c r="D232" i="3"/>
  <c r="G230" i="3"/>
  <c r="D230" i="3"/>
  <c r="H230" i="3" s="1"/>
  <c r="G224" i="3"/>
  <c r="D224" i="3"/>
  <c r="H224" i="3" s="1"/>
  <c r="G219" i="3"/>
  <c r="D219" i="3"/>
  <c r="G216" i="3"/>
  <c r="D216" i="3"/>
  <c r="G211" i="3"/>
  <c r="D211" i="3"/>
  <c r="G203" i="3"/>
  <c r="H203" i="3" s="1"/>
  <c r="G201" i="3"/>
  <c r="D201" i="3"/>
  <c r="G197" i="3"/>
  <c r="H197" i="3" s="1"/>
  <c r="G195" i="3"/>
  <c r="H195" i="3" s="1"/>
  <c r="G193" i="3"/>
  <c r="H193" i="3" s="1"/>
  <c r="G191" i="3"/>
  <c r="D191" i="3"/>
  <c r="G189" i="3"/>
  <c r="D189" i="3"/>
  <c r="H189" i="3" s="1"/>
  <c r="G184" i="3"/>
  <c r="D184" i="3"/>
  <c r="H184" i="3" s="1"/>
  <c r="G181" i="3"/>
  <c r="D181" i="3"/>
  <c r="H181" i="3" s="1"/>
  <c r="G177" i="3"/>
  <c r="D177" i="3"/>
  <c r="H177" i="3" s="1"/>
  <c r="G173" i="3"/>
  <c r="D173" i="3"/>
  <c r="G168" i="3"/>
  <c r="D168" i="3"/>
  <c r="H168" i="3" s="1"/>
  <c r="G166" i="3"/>
  <c r="D166" i="3"/>
  <c r="F164" i="3"/>
  <c r="G163" i="3"/>
  <c r="H163" i="3" s="1"/>
  <c r="G161" i="3"/>
  <c r="D161" i="3"/>
  <c r="H161" i="3" s="1"/>
  <c r="G158" i="3"/>
  <c r="D158" i="3"/>
  <c r="H158" i="3" s="1"/>
  <c r="G156" i="3"/>
  <c r="D156" i="3"/>
  <c r="G154" i="3"/>
  <c r="D154" i="3"/>
  <c r="G151" i="3"/>
  <c r="H151" i="3" s="1"/>
  <c r="D151" i="3"/>
  <c r="G149" i="3"/>
  <c r="D149" i="3"/>
  <c r="H149" i="3" s="1"/>
  <c r="G147" i="3"/>
  <c r="H147" i="3" s="1"/>
  <c r="D147" i="3"/>
  <c r="G145" i="3"/>
  <c r="D145" i="3"/>
  <c r="H145" i="3" s="1"/>
  <c r="I145" i="3" s="1"/>
  <c r="G143" i="3"/>
  <c r="D143" i="3"/>
  <c r="G140" i="3"/>
  <c r="D140" i="3"/>
  <c r="H138" i="3"/>
  <c r="G138" i="3"/>
  <c r="D138" i="3"/>
  <c r="G136" i="3"/>
  <c r="D136" i="3"/>
  <c r="H136" i="3" s="1"/>
  <c r="G134" i="3"/>
  <c r="D134" i="3"/>
  <c r="H134" i="3" s="1"/>
  <c r="G131" i="3"/>
  <c r="D131" i="3"/>
  <c r="G129" i="3"/>
  <c r="D129" i="3"/>
  <c r="G124" i="3"/>
  <c r="D124" i="3"/>
  <c r="H124" i="3" s="1"/>
  <c r="I124" i="3" s="1"/>
  <c r="G122" i="3"/>
  <c r="D122" i="3"/>
  <c r="H122" i="3" s="1"/>
  <c r="I122" i="3" s="1"/>
  <c r="G120" i="3"/>
  <c r="D120" i="3"/>
  <c r="H120" i="3" s="1"/>
  <c r="I120" i="3" s="1"/>
  <c r="G116" i="3"/>
  <c r="D116" i="3"/>
  <c r="H116" i="3" s="1"/>
  <c r="G114" i="3"/>
  <c r="H114" i="3" s="1"/>
  <c r="D114" i="3"/>
  <c r="G112" i="3"/>
  <c r="D112" i="3"/>
  <c r="H112" i="3" s="1"/>
  <c r="I116" i="3" s="1"/>
  <c r="G110" i="3"/>
  <c r="D110" i="3"/>
  <c r="G107" i="3"/>
  <c r="D107" i="3"/>
  <c r="H107" i="3" s="1"/>
  <c r="G105" i="3"/>
  <c r="D105" i="3"/>
  <c r="H105" i="3" s="1"/>
  <c r="G103" i="3"/>
  <c r="D103" i="3"/>
  <c r="G101" i="3"/>
  <c r="D101" i="3"/>
  <c r="H101" i="3" s="1"/>
  <c r="I101" i="3" s="1"/>
  <c r="G97" i="3"/>
  <c r="D97" i="3"/>
  <c r="H97" i="3" s="1"/>
  <c r="I97" i="3" s="1"/>
  <c r="G94" i="3"/>
  <c r="D94" i="3"/>
  <c r="H94" i="3" s="1"/>
  <c r="I94" i="3" s="1"/>
  <c r="G92" i="3"/>
  <c r="H92" i="3" s="1"/>
  <c r="I92" i="3" s="1"/>
  <c r="D92" i="3"/>
  <c r="G90" i="3"/>
  <c r="D90" i="3"/>
  <c r="H90" i="3" s="1"/>
  <c r="I90" i="3" s="1"/>
  <c r="G88" i="3"/>
  <c r="D88" i="3"/>
  <c r="H88" i="3" s="1"/>
  <c r="I88" i="3" s="1"/>
  <c r="G82" i="3"/>
  <c r="D82" i="3"/>
  <c r="H82" i="3" s="1"/>
  <c r="G79" i="3"/>
  <c r="D79" i="3"/>
  <c r="G77" i="3"/>
  <c r="D77" i="3"/>
  <c r="H77" i="3" s="1"/>
  <c r="I77" i="3" s="1"/>
  <c r="G75" i="3"/>
  <c r="D75" i="3"/>
  <c r="H75" i="3" s="1"/>
  <c r="I75" i="3" s="1"/>
  <c r="G73" i="3"/>
  <c r="D73" i="3"/>
  <c r="H73" i="3" s="1"/>
  <c r="G69" i="3"/>
  <c r="D69" i="3"/>
  <c r="H69" i="3" s="1"/>
  <c r="G66" i="3"/>
  <c r="D66" i="3"/>
  <c r="G64" i="3"/>
  <c r="D64" i="3"/>
  <c r="H64" i="3" s="1"/>
  <c r="I64" i="3" s="1"/>
  <c r="G62" i="3"/>
  <c r="D62" i="3"/>
  <c r="H62" i="3" s="1"/>
  <c r="I62" i="3" s="1"/>
  <c r="G60" i="3"/>
  <c r="D60" i="3"/>
  <c r="H60" i="3" s="1"/>
  <c r="G57" i="3"/>
  <c r="D57" i="3"/>
  <c r="H57" i="3" s="1"/>
  <c r="G52" i="3"/>
  <c r="D52" i="3"/>
  <c r="H52" i="3" s="1"/>
  <c r="G50" i="3"/>
  <c r="D50" i="3"/>
  <c r="H50" i="3" s="1"/>
  <c r="I52" i="3" s="1"/>
  <c r="G45" i="3"/>
  <c r="D45" i="3"/>
  <c r="H45" i="3" s="1"/>
  <c r="I45" i="3" s="1"/>
  <c r="G43" i="3"/>
  <c r="D43" i="3"/>
  <c r="H43" i="3" s="1"/>
  <c r="I43" i="3" s="1"/>
  <c r="G36" i="3"/>
  <c r="D36" i="3"/>
  <c r="H36" i="3" s="1"/>
  <c r="I36" i="3" s="1"/>
  <c r="G33" i="3"/>
  <c r="D33" i="3"/>
  <c r="H33" i="3" s="1"/>
  <c r="I33" i="3" s="1"/>
  <c r="G31" i="3"/>
  <c r="D31" i="3"/>
  <c r="H31" i="3" s="1"/>
  <c r="I31" i="3" s="1"/>
  <c r="G28" i="3"/>
  <c r="D28" i="3"/>
  <c r="C28" i="3"/>
  <c r="G26" i="3"/>
  <c r="D26" i="3"/>
  <c r="G24" i="3"/>
  <c r="D24" i="3"/>
  <c r="H24" i="3" s="1"/>
  <c r="I24" i="3" s="1"/>
  <c r="G22" i="3"/>
  <c r="D22" i="3"/>
  <c r="H22" i="3" s="1"/>
  <c r="I22" i="3" s="1"/>
  <c r="G20" i="3"/>
  <c r="H20" i="3" s="1"/>
  <c r="I20" i="3" s="1"/>
  <c r="D20" i="3"/>
  <c r="G18" i="3"/>
  <c r="D18" i="3"/>
  <c r="H18" i="3" s="1"/>
  <c r="I18" i="3" s="1"/>
  <c r="G16" i="3"/>
  <c r="D16" i="3"/>
  <c r="G12" i="3"/>
  <c r="C12" i="3"/>
  <c r="H12" i="3" s="1"/>
  <c r="I12" i="3" s="1"/>
  <c r="I9" i="3"/>
  <c r="H5" i="3"/>
  <c r="I5" i="3" s="1"/>
  <c r="G5" i="3"/>
  <c r="D5" i="3"/>
  <c r="N69" i="2"/>
  <c r="M69" i="2"/>
  <c r="K69" i="2"/>
  <c r="L69" i="2" s="1"/>
  <c r="I69" i="2"/>
  <c r="J69" i="2" s="1"/>
  <c r="G69" i="2"/>
  <c r="H69" i="2" s="1"/>
  <c r="D69" i="2"/>
  <c r="C69" i="2"/>
  <c r="L67" i="2"/>
  <c r="J67" i="2"/>
  <c r="H67" i="2"/>
  <c r="E67" i="2"/>
  <c r="F67" i="2" s="1"/>
  <c r="L66" i="2"/>
  <c r="J66" i="2"/>
  <c r="H66" i="2"/>
  <c r="E66" i="2"/>
  <c r="F66" i="2" s="1"/>
  <c r="L63" i="2"/>
  <c r="J63" i="2"/>
  <c r="H63" i="2"/>
  <c r="E63" i="2"/>
  <c r="F63" i="2" s="1"/>
  <c r="L62" i="2"/>
  <c r="J62" i="2"/>
  <c r="H62" i="2"/>
  <c r="E62" i="2"/>
  <c r="F62" i="2" s="1"/>
  <c r="L61" i="2"/>
  <c r="J61" i="2"/>
  <c r="H61" i="2"/>
  <c r="E61" i="2"/>
  <c r="F61" i="2" s="1"/>
  <c r="L60" i="2"/>
  <c r="J60" i="2"/>
  <c r="H60" i="2"/>
  <c r="E60" i="2"/>
  <c r="F60" i="2" s="1"/>
  <c r="L59" i="2"/>
  <c r="J59" i="2"/>
  <c r="H59" i="2"/>
  <c r="E59" i="2"/>
  <c r="F59" i="2" s="1"/>
  <c r="L56" i="2"/>
  <c r="J56" i="2"/>
  <c r="H56" i="2"/>
  <c r="E56" i="2"/>
  <c r="F56" i="2" s="1"/>
  <c r="L55" i="2"/>
  <c r="J55" i="2"/>
  <c r="H55" i="2"/>
  <c r="E55" i="2"/>
  <c r="F55" i="2" s="1"/>
  <c r="L54" i="2"/>
  <c r="J54" i="2"/>
  <c r="H54" i="2"/>
  <c r="E54" i="2"/>
  <c r="F54" i="2" s="1"/>
  <c r="L53" i="2"/>
  <c r="J53" i="2"/>
  <c r="H53" i="2"/>
  <c r="E53" i="2"/>
  <c r="F53" i="2" s="1"/>
  <c r="L50" i="2"/>
  <c r="J50" i="2"/>
  <c r="H50" i="2"/>
  <c r="E50" i="2"/>
  <c r="F50" i="2" s="1"/>
  <c r="L49" i="2"/>
  <c r="J49" i="2"/>
  <c r="H49" i="2"/>
  <c r="E49" i="2"/>
  <c r="F49" i="2" s="1"/>
  <c r="L48" i="2"/>
  <c r="J48" i="2"/>
  <c r="H48" i="2"/>
  <c r="E48" i="2"/>
  <c r="F48" i="2" s="1"/>
  <c r="L47" i="2"/>
  <c r="J47" i="2"/>
  <c r="H47" i="2"/>
  <c r="E47" i="2"/>
  <c r="F47" i="2" s="1"/>
  <c r="L46" i="2"/>
  <c r="J46" i="2"/>
  <c r="H46" i="2"/>
  <c r="E46" i="2"/>
  <c r="F46" i="2" s="1"/>
  <c r="L45" i="2"/>
  <c r="J45" i="2"/>
  <c r="H45" i="2"/>
  <c r="E45" i="2"/>
  <c r="F45" i="2" s="1"/>
  <c r="L44" i="2"/>
  <c r="J44" i="2"/>
  <c r="H44" i="2"/>
  <c r="E44" i="2"/>
  <c r="F44" i="2" s="1"/>
  <c r="L41" i="2"/>
  <c r="J41" i="2"/>
  <c r="H41" i="2"/>
  <c r="E41" i="2"/>
  <c r="F41" i="2" s="1"/>
  <c r="L40" i="2"/>
  <c r="J40" i="2"/>
  <c r="H40" i="2"/>
  <c r="E40" i="2"/>
  <c r="F40" i="2" s="1"/>
  <c r="L39" i="2"/>
  <c r="J39" i="2"/>
  <c r="H39" i="2"/>
  <c r="E39" i="2"/>
  <c r="F39" i="2" s="1"/>
  <c r="L38" i="2"/>
  <c r="J38" i="2"/>
  <c r="H38" i="2"/>
  <c r="E38" i="2"/>
  <c r="F38" i="2" s="1"/>
  <c r="L37" i="2"/>
  <c r="J37" i="2"/>
  <c r="H37" i="2"/>
  <c r="E37" i="2"/>
  <c r="F37" i="2" s="1"/>
  <c r="L36" i="2"/>
  <c r="J36" i="2"/>
  <c r="H36" i="2"/>
  <c r="E36" i="2"/>
  <c r="F36" i="2" s="1"/>
  <c r="L35" i="2"/>
  <c r="J35" i="2"/>
  <c r="H35" i="2"/>
  <c r="E35" i="2"/>
  <c r="F35" i="2" s="1"/>
  <c r="L34" i="2"/>
  <c r="J34" i="2"/>
  <c r="H34" i="2"/>
  <c r="E34" i="2"/>
  <c r="F34" i="2" s="1"/>
  <c r="L31" i="2"/>
  <c r="J31" i="2"/>
  <c r="H31" i="2"/>
  <c r="E31" i="2"/>
  <c r="F31" i="2" s="1"/>
  <c r="L30" i="2"/>
  <c r="J30" i="2"/>
  <c r="H30" i="2"/>
  <c r="E30" i="2"/>
  <c r="F30" i="2" s="1"/>
  <c r="L29" i="2"/>
  <c r="J29" i="2"/>
  <c r="H29" i="2"/>
  <c r="E29" i="2"/>
  <c r="F29" i="2" s="1"/>
  <c r="L28" i="2"/>
  <c r="J28" i="2"/>
  <c r="H28" i="2"/>
  <c r="E28" i="2"/>
  <c r="F28" i="2" s="1"/>
  <c r="L27" i="2"/>
  <c r="J27" i="2"/>
  <c r="H27" i="2"/>
  <c r="E27" i="2"/>
  <c r="F27" i="2" s="1"/>
  <c r="L26" i="2"/>
  <c r="J26" i="2"/>
  <c r="H26" i="2"/>
  <c r="E26" i="2"/>
  <c r="F26" i="2" s="1"/>
  <c r="L25" i="2"/>
  <c r="J25" i="2"/>
  <c r="H25" i="2"/>
  <c r="E25" i="2"/>
  <c r="F25" i="2" s="1"/>
  <c r="L24" i="2"/>
  <c r="J24" i="2"/>
  <c r="H24" i="2"/>
  <c r="E24" i="2"/>
  <c r="F24" i="2" s="1"/>
  <c r="L23" i="2"/>
  <c r="J23" i="2"/>
  <c r="H23" i="2"/>
  <c r="E23" i="2"/>
  <c r="F23" i="2" s="1"/>
  <c r="L22" i="2"/>
  <c r="J22" i="2"/>
  <c r="H22" i="2"/>
  <c r="E22" i="2"/>
  <c r="F22" i="2" s="1"/>
  <c r="L21" i="2"/>
  <c r="J21" i="2"/>
  <c r="H21" i="2"/>
  <c r="E21" i="2"/>
  <c r="F21" i="2" s="1"/>
  <c r="L20" i="2"/>
  <c r="J20" i="2"/>
  <c r="H20" i="2"/>
  <c r="E20" i="2"/>
  <c r="F20" i="2" s="1"/>
  <c r="L19" i="2"/>
  <c r="J19" i="2"/>
  <c r="H19" i="2"/>
  <c r="E19" i="2"/>
  <c r="F19" i="2" s="1"/>
  <c r="L18" i="2"/>
  <c r="J18" i="2"/>
  <c r="H18" i="2"/>
  <c r="E18" i="2"/>
  <c r="F18" i="2" s="1"/>
  <c r="L17" i="2"/>
  <c r="J17" i="2"/>
  <c r="H17" i="2"/>
  <c r="E17" i="2"/>
  <c r="F17" i="2" s="1"/>
  <c r="L14" i="2"/>
  <c r="J14" i="2"/>
  <c r="H14" i="2"/>
  <c r="E14" i="2"/>
  <c r="F14" i="2" s="1"/>
  <c r="L13" i="2"/>
  <c r="J13" i="2"/>
  <c r="H13" i="2"/>
  <c r="E13" i="2"/>
  <c r="F13" i="2" s="1"/>
  <c r="L12" i="2"/>
  <c r="J12" i="2"/>
  <c r="H12" i="2"/>
  <c r="E12" i="2"/>
  <c r="F12" i="2" s="1"/>
  <c r="L11" i="2"/>
  <c r="J11" i="2"/>
  <c r="H11" i="2"/>
  <c r="E11" i="2"/>
  <c r="F11" i="2" s="1"/>
  <c r="L10" i="2"/>
  <c r="J10" i="2"/>
  <c r="H10" i="2"/>
  <c r="E10" i="2"/>
  <c r="F10" i="2" s="1"/>
  <c r="L9" i="2"/>
  <c r="J9" i="2"/>
  <c r="H9" i="2"/>
  <c r="E9" i="2"/>
  <c r="F9" i="2" s="1"/>
  <c r="L8" i="2"/>
  <c r="J8" i="2"/>
  <c r="H8" i="2"/>
  <c r="E8" i="2"/>
  <c r="F8" i="2" s="1"/>
  <c r="L7" i="2"/>
  <c r="J7" i="2"/>
  <c r="H7" i="2"/>
  <c r="E7" i="2"/>
  <c r="F7" i="2" s="1"/>
  <c r="L6" i="2"/>
  <c r="J6" i="2"/>
  <c r="H6" i="2"/>
  <c r="E6" i="2"/>
  <c r="F6" i="2" s="1"/>
  <c r="L5" i="2"/>
  <c r="J5" i="2"/>
  <c r="H5" i="2"/>
  <c r="E5" i="2"/>
  <c r="F5" i="2" s="1"/>
  <c r="L3" i="2"/>
  <c r="J3" i="2"/>
  <c r="H3" i="2"/>
  <c r="E3" i="2"/>
  <c r="F3" i="2" s="1"/>
  <c r="I69" i="1"/>
  <c r="E69" i="1"/>
  <c r="D69" i="1"/>
  <c r="C69" i="1"/>
  <c r="G69" i="1" l="1"/>
  <c r="I257" i="3"/>
  <c r="H243" i="3"/>
  <c r="I243" i="3" s="1"/>
  <c r="H240" i="3"/>
  <c r="H219" i="3"/>
  <c r="H216" i="3"/>
  <c r="H201" i="3"/>
  <c r="H166" i="3"/>
  <c r="I168" i="3" s="1"/>
  <c r="H156" i="3"/>
  <c r="I163" i="3" s="1"/>
  <c r="H154" i="3"/>
  <c r="I154" i="3" s="1"/>
  <c r="H143" i="3"/>
  <c r="I143" i="3" s="1"/>
  <c r="H140" i="3"/>
  <c r="I140" i="3" s="1"/>
  <c r="H129" i="3"/>
  <c r="I138" i="3" s="1"/>
  <c r="H110" i="3"/>
  <c r="I110" i="3" s="1"/>
  <c r="H103" i="3"/>
  <c r="I107" i="3" s="1"/>
  <c r="H26" i="3"/>
  <c r="I28" i="3" s="1"/>
  <c r="G265" i="3"/>
  <c r="H211" i="3"/>
  <c r="H191" i="3"/>
  <c r="I191" i="3" s="1"/>
  <c r="H173" i="3"/>
  <c r="I173" i="3" s="1"/>
  <c r="H131" i="3"/>
  <c r="H79" i="3"/>
  <c r="I82" i="3"/>
  <c r="H66" i="3"/>
  <c r="I66" i="3" s="1"/>
  <c r="I60" i="3"/>
  <c r="E69" i="2"/>
  <c r="F69" i="2" s="1"/>
  <c r="I70" i="5"/>
  <c r="J70" i="4"/>
  <c r="E70" i="4"/>
  <c r="L70" i="4"/>
  <c r="I73" i="3"/>
  <c r="I151" i="3"/>
  <c r="I203" i="3"/>
  <c r="H16" i="3"/>
  <c r="I16" i="3" s="1"/>
  <c r="I224" i="3" l="1"/>
  <c r="I265" i="3"/>
</calcChain>
</file>

<file path=xl/sharedStrings.xml><?xml version="1.0" encoding="utf-8"?>
<sst xmlns="http://schemas.openxmlformats.org/spreadsheetml/2006/main" count="1507" uniqueCount="638">
  <si>
    <t>Library Systems by Population</t>
  </si>
  <si>
    <t>Population</t>
  </si>
  <si>
    <t xml:space="preserve">HQ &amp; Branches </t>
  </si>
  <si>
    <t>MLIS Librarians</t>
  </si>
  <si>
    <t>Total Librarians</t>
  </si>
  <si>
    <t>All Other Staff</t>
  </si>
  <si>
    <t>Total Paid Employees</t>
  </si>
  <si>
    <t>FTE</t>
  </si>
  <si>
    <t>Volunteer Hours</t>
  </si>
  <si>
    <t>Group I  Under 20,000 Population</t>
  </si>
  <si>
    <t>BENTON COUNTY LIBRARY</t>
  </si>
  <si>
    <t>35,001 to 45,000</t>
  </si>
  <si>
    <t>CARROLL COUNTY PUBLIC LIBRARY SYSTEM</t>
  </si>
  <si>
    <t>CHOCTAW COUNTY LIBRARY SYSTEM</t>
  </si>
  <si>
    <t>COVINGTON COUNTY LIBRARY SYSTEM</t>
  </si>
  <si>
    <t>HARRIETTE PERSON MEMORIAL LIBRARY</t>
  </si>
  <si>
    <t>25,001 to 35,000</t>
  </si>
  <si>
    <t>HUMPHREYS COUNTY LIBRARY SYSTEM</t>
  </si>
  <si>
    <t>15,000 to 25,000</t>
  </si>
  <si>
    <t>MARKS-QUITMAN COUNTY LIBRARY</t>
  </si>
  <si>
    <t>NOXUBEE COUNTY LIBRARY</t>
  </si>
  <si>
    <t>SHARKEY-ISSAQUENA COUNTY LIBRARY</t>
  </si>
  <si>
    <t>45,001 to 55,000</t>
  </si>
  <si>
    <t>TALLAHATCHIE COUNTY LIBRARY</t>
  </si>
  <si>
    <t>WILKINSON COUNTY LIBRARY SYSTEM</t>
  </si>
  <si>
    <t>YALOBUSHA COUNTY LIBRARY</t>
  </si>
  <si>
    <t>Group II - 20,001 to 40,000</t>
  </si>
  <si>
    <t>BOLIVAR COUNTY LIBRARY</t>
  </si>
  <si>
    <t>CARNEGIE PUBLIC LIBRARY</t>
  </si>
  <si>
    <t>65,001 to 75,000</t>
  </si>
  <si>
    <t>COPIAH-JEFFERSON REGIONAL LIBRARY</t>
  </si>
  <si>
    <t>EAST MISSISSIPPI REGIONAL LIBRARY</t>
  </si>
  <si>
    <t>ELIZABETH JONES LIBRARY</t>
  </si>
  <si>
    <t>55,001 to 65,000</t>
  </si>
  <si>
    <t>GREENWOOD-LEFLORE PUBLIC LIBRARY</t>
  </si>
  <si>
    <t>JUDGE ARMSTRONG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</si>
  <si>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</si>
  <si>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</si>
  <si>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</si>
  <si>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</si>
  <si>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</si>
  <si>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</si>
  <si>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</si>
  <si>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</si>
  <si>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</si>
  <si>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</si>
  <si>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</si>
  <si>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75,001 to 85,000</t>
  </si>
  <si>
    <t>LINCOLN-LAWRENCE-FRANKLIN REGIONAL LIBRARY</t>
  </si>
  <si>
    <t>PEARL RIVER COUNTY LIBRARY SYSTEM</t>
  </si>
  <si>
    <t>PINE FOREST REGIONAL LIBRARY</t>
  </si>
  <si>
    <t>STARKVILLE-OKTIBBEHA COUNTY PUBLIC LIBRARY SYSTEM</t>
  </si>
  <si>
    <t>WARREN COUNTY-VICKSBURG PUBLIC LIBRARY</t>
  </si>
  <si>
    <t>WASHINGTON COUNTY LIBRARY</t>
  </si>
  <si>
    <t>Group IV - 60,001 to 80,000</t>
  </si>
  <si>
    <t>DIXIE REGIONAL LIBRARY SYSTEM</t>
  </si>
  <si>
    <t>LAMAR COUNTY LIBRARY SYSTEM</t>
  </si>
  <si>
    <t>LAUREL-JONES COUNTY LIBRARY SYSTEM, INC.</t>
  </si>
  <si>
    <t>MERIDIAN-LAUDERDALE COUNTY PUBLIC LIBRARY</t>
  </si>
  <si>
    <t>PIKE-AMITE-WALTHALL LIBRARY SYSTEM</t>
  </si>
  <si>
    <t>THE LIBRARY OF HATTIESBURG, PETAL &amp; FORREST C</t>
  </si>
  <si>
    <t>TOMBIGBEE REGIONAL LIBRARY</t>
  </si>
  <si>
    <t>Group V - 80,001 to 125,000</t>
  </si>
  <si>
    <t>LEE-ITAWAMBA LIBRARY SYSTEM</t>
  </si>
  <si>
    <t>MADISON COUNTY LIBRARY SYSTEM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</si>
  <si>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</si>
  <si>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</si>
  <si>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</si>
  <si>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</si>
  <si>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</si>
  <si>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</si>
  <si>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JACKSON/HINDS LIBRARY SYSTEM</t>
  </si>
  <si>
    <t>JACKSON-GEORGE REGIONAL LIBRARY SYSTEM</t>
  </si>
  <si>
    <t>Independent</t>
  </si>
  <si>
    <t>BLACKMUR MEMORIAL LIBRARY</t>
  </si>
  <si>
    <t>LONG BEACH PUBLIC LIBRARY</t>
  </si>
  <si>
    <t>TOTALS</t>
  </si>
  <si>
    <t>Directors' salary range</t>
  </si>
  <si>
    <t>Local Funds: City</t>
  </si>
  <si>
    <t xml:space="preserve">Local Funds: County </t>
  </si>
  <si>
    <t xml:space="preserve">Total </t>
  </si>
  <si>
    <t>Per Capita</t>
  </si>
  <si>
    <t>Federal Funds Income</t>
  </si>
  <si>
    <t>Per/Capita</t>
  </si>
  <si>
    <t>State Funds Income</t>
  </si>
  <si>
    <t>Other Income</t>
  </si>
  <si>
    <t xml:space="preserve"> Per Capita</t>
  </si>
  <si>
    <t>Capital Income</t>
  </si>
  <si>
    <t>Total Income</t>
  </si>
  <si>
    <t>TOMBIGBEE REGIONAL LIBRARY***</t>
  </si>
  <si>
    <t>Library System</t>
  </si>
  <si>
    <t>Town/City</t>
  </si>
  <si>
    <t>Millage</t>
  </si>
  <si>
    <t>Revenue</t>
  </si>
  <si>
    <t>County</t>
  </si>
  <si>
    <t>Totals city + county</t>
  </si>
  <si>
    <t>System Total</t>
  </si>
  <si>
    <t>Ashland</t>
  </si>
  <si>
    <t>Benton</t>
  </si>
  <si>
    <t>Hickory Flat</t>
  </si>
  <si>
    <t>City Total</t>
  </si>
  <si>
    <t>County Total</t>
  </si>
  <si>
    <t>Carrollton</t>
  </si>
  <si>
    <t>Carroll</t>
  </si>
  <si>
    <t>North Carrollton</t>
  </si>
  <si>
    <t>Vaiden</t>
  </si>
  <si>
    <t>Ackerman</t>
  </si>
  <si>
    <t>Choctaw</t>
  </si>
  <si>
    <t>Weir</t>
  </si>
  <si>
    <t>Collins</t>
  </si>
  <si>
    <t>Covington</t>
  </si>
  <si>
    <t>Seminary</t>
  </si>
  <si>
    <t>N/A</t>
  </si>
  <si>
    <t>Mt Olive</t>
  </si>
  <si>
    <t>Port Gibson</t>
  </si>
  <si>
    <t>Claiborne</t>
  </si>
  <si>
    <t>Belzoni</t>
  </si>
  <si>
    <t>Humphreys</t>
  </si>
  <si>
    <t>Marks</t>
  </si>
  <si>
    <t>Quitman</t>
  </si>
  <si>
    <t>Macon</t>
  </si>
  <si>
    <t>Noxubee</t>
  </si>
  <si>
    <t>Rolling Fork</t>
  </si>
  <si>
    <t>Sharkey</t>
  </si>
  <si>
    <t>Issaquena</t>
  </si>
  <si>
    <t>Tutwiler</t>
  </si>
  <si>
    <t>Tallahatchie</t>
  </si>
  <si>
    <t>Charleston</t>
  </si>
  <si>
    <t>Woodville</t>
  </si>
  <si>
    <t>Wilkinson</t>
  </si>
  <si>
    <t>Coffeeville</t>
  </si>
  <si>
    <t>Yalobusha</t>
  </si>
  <si>
    <t>Oakland</t>
  </si>
  <si>
    <t>Cleveland</t>
  </si>
  <si>
    <t>Bolivar</t>
  </si>
  <si>
    <t>Boyle</t>
  </si>
  <si>
    <t>Rosedale</t>
  </si>
  <si>
    <t>Shelby</t>
  </si>
  <si>
    <t>Merigold</t>
  </si>
  <si>
    <t>Clarksdale</t>
  </si>
  <si>
    <t>Coahoma</t>
  </si>
  <si>
    <t>Crystal Springs</t>
  </si>
  <si>
    <t>Copiah</t>
  </si>
  <si>
    <t>Georgetown</t>
  </si>
  <si>
    <t>Hazlehurst</t>
  </si>
  <si>
    <t>Wesson</t>
  </si>
  <si>
    <t>Fayette</t>
  </si>
  <si>
    <t>Jefferson</t>
  </si>
  <si>
    <t>Enterprise</t>
  </si>
  <si>
    <t>Clarke</t>
  </si>
  <si>
    <t>Pachuta</t>
  </si>
  <si>
    <t>Stonewall</t>
  </si>
  <si>
    <t>Bay Springs</t>
  </si>
  <si>
    <t>Jasper</t>
  </si>
  <si>
    <t>Heidelberg</t>
  </si>
  <si>
    <t>Grenada</t>
  </si>
  <si>
    <t>GREENWOOD</t>
  </si>
  <si>
    <t>LEFLORE</t>
  </si>
  <si>
    <t>Natchez</t>
  </si>
  <si>
    <t>Adams</t>
  </si>
  <si>
    <t>De Kalb</t>
  </si>
  <si>
    <t>Kemper</t>
  </si>
  <si>
    <t>Scooba</t>
  </si>
  <si>
    <t>Decatur</t>
  </si>
  <si>
    <t>Newton</t>
  </si>
  <si>
    <t>Union</t>
  </si>
  <si>
    <t>Holly Springs</t>
  </si>
  <si>
    <t>Marshall</t>
  </si>
  <si>
    <t>Philadelphia</t>
  </si>
  <si>
    <t>Neshoba</t>
  </si>
  <si>
    <t>Columbia</t>
  </si>
  <si>
    <t>Marion</t>
  </si>
  <si>
    <t>Prentiss</t>
  </si>
  <si>
    <t>Jefferson Davis</t>
  </si>
  <si>
    <t>Bassfield</t>
  </si>
  <si>
    <t>City of Drew</t>
  </si>
  <si>
    <t>Sunflower</t>
  </si>
  <si>
    <t>City of Indianola</t>
  </si>
  <si>
    <t>Town of Inverness</t>
  </si>
  <si>
    <t>Town of Moorhead</t>
  </si>
  <si>
    <t>City of Ruleville</t>
  </si>
  <si>
    <t>New Albany</t>
  </si>
  <si>
    <t>City of Waynesboro</t>
  </si>
  <si>
    <t>Wayne</t>
  </si>
  <si>
    <t>Yazoo City</t>
  </si>
  <si>
    <t>Columbus</t>
  </si>
  <si>
    <t>Lowndes</t>
  </si>
  <si>
    <t>Bay St. Louis, MS</t>
  </si>
  <si>
    <t>Hancock County</t>
  </si>
  <si>
    <t>Waveland, MS</t>
  </si>
  <si>
    <t>Diamondhead, MS</t>
  </si>
  <si>
    <t>Meadville</t>
  </si>
  <si>
    <t>Franklin</t>
  </si>
  <si>
    <t>Monticello</t>
  </si>
  <si>
    <t>Lawrence</t>
  </si>
  <si>
    <t>Brookhaven</t>
  </si>
  <si>
    <t>Lincoln</t>
  </si>
  <si>
    <t>Picayune</t>
  </si>
  <si>
    <t>Pearl River County</t>
  </si>
  <si>
    <t>Poplarville</t>
  </si>
  <si>
    <t>Greene</t>
  </si>
  <si>
    <t>Stone</t>
  </si>
  <si>
    <t>Richton</t>
  </si>
  <si>
    <t>Perry</t>
  </si>
  <si>
    <t>Total City(ies)</t>
  </si>
  <si>
    <t>Starkville</t>
  </si>
  <si>
    <t>Oktibbeha</t>
  </si>
  <si>
    <t>Maben</t>
  </si>
  <si>
    <t>Sturgis</t>
  </si>
  <si>
    <t>Oktibbeha Co. Law</t>
  </si>
  <si>
    <t>Vicksburg</t>
  </si>
  <si>
    <t>Warren</t>
  </si>
  <si>
    <t>Greenville</t>
  </si>
  <si>
    <t>Washington</t>
  </si>
  <si>
    <t>Bruce</t>
  </si>
  <si>
    <t>Calhoun</t>
  </si>
  <si>
    <t>Calhoun City</t>
  </si>
  <si>
    <t>Vardaman</t>
  </si>
  <si>
    <t>Houlka</t>
  </si>
  <si>
    <t>Chickasaw</t>
  </si>
  <si>
    <t>Pontotoc</t>
  </si>
  <si>
    <t>Sherman</t>
  </si>
  <si>
    <t>Lee</t>
  </si>
  <si>
    <t>Lamar County</t>
  </si>
  <si>
    <t>City of Ellisville</t>
  </si>
  <si>
    <t>Jones</t>
  </si>
  <si>
    <t>City of Laurel</t>
  </si>
  <si>
    <t>Meridian</t>
  </si>
  <si>
    <t>Lauderdale</t>
  </si>
  <si>
    <t>Gloster</t>
  </si>
  <si>
    <t>Amite</t>
  </si>
  <si>
    <t>McComb</t>
  </si>
  <si>
    <t>Pike</t>
  </si>
  <si>
    <t>Tylertown</t>
  </si>
  <si>
    <t>Walthall</t>
  </si>
  <si>
    <t>Hattiesburg</t>
  </si>
  <si>
    <t>Forrest Country</t>
  </si>
  <si>
    <t>Petal</t>
  </si>
  <si>
    <t>WEST POINT</t>
  </si>
  <si>
    <t>CLAY</t>
  </si>
  <si>
    <t>NETTLETON</t>
  </si>
  <si>
    <t>MONROE</t>
  </si>
  <si>
    <t>EUPORA</t>
  </si>
  <si>
    <t>WEBSTER</t>
  </si>
  <si>
    <t>MATHISTON</t>
  </si>
  <si>
    <t>LEE</t>
  </si>
  <si>
    <t>Tupelo</t>
  </si>
  <si>
    <t>Fulton</t>
  </si>
  <si>
    <t>Itawamba</t>
  </si>
  <si>
    <t>Canton</t>
  </si>
  <si>
    <t>Madison</t>
  </si>
  <si>
    <t>Ridgeland</t>
  </si>
  <si>
    <t xml:space="preserve"> </t>
  </si>
  <si>
    <t>Flora</t>
  </si>
  <si>
    <t>Durant</t>
  </si>
  <si>
    <t>Attala</t>
  </si>
  <si>
    <t>Goodman</t>
  </si>
  <si>
    <t>Kosciusko</t>
  </si>
  <si>
    <t>Total city $</t>
  </si>
  <si>
    <t>Lexington</t>
  </si>
  <si>
    <t>Holmes</t>
  </si>
  <si>
    <t>Tchula</t>
  </si>
  <si>
    <t>West</t>
  </si>
  <si>
    <t>Carthage</t>
  </si>
  <si>
    <t>Leake</t>
  </si>
  <si>
    <t>Walnut Grove</t>
  </si>
  <si>
    <t>Duck Hill</t>
  </si>
  <si>
    <t>Montgomery</t>
  </si>
  <si>
    <t>Kilmichael</t>
  </si>
  <si>
    <t>Pickens</t>
  </si>
  <si>
    <t>Winona</t>
  </si>
  <si>
    <t>Louisville</t>
  </si>
  <si>
    <t>Winston</t>
  </si>
  <si>
    <t>Alcorn</t>
  </si>
  <si>
    <t>Tippah</t>
  </si>
  <si>
    <t>Tishomingo</t>
  </si>
  <si>
    <t>Belmont</t>
  </si>
  <si>
    <t>Burnsville</t>
  </si>
  <si>
    <t>Pearl</t>
  </si>
  <si>
    <t>Rankin</t>
  </si>
  <si>
    <t>Brandon</t>
  </si>
  <si>
    <t>Florence</t>
  </si>
  <si>
    <t>Pelahatchie</t>
  </si>
  <si>
    <t>Puckett</t>
  </si>
  <si>
    <t>Richland</t>
  </si>
  <si>
    <t>Forest</t>
  </si>
  <si>
    <t>Scott</t>
  </si>
  <si>
    <t>Morton</t>
  </si>
  <si>
    <t>Sebastopol</t>
  </si>
  <si>
    <t>Lake</t>
  </si>
  <si>
    <t>Magee</t>
  </si>
  <si>
    <t>Simpson</t>
  </si>
  <si>
    <t>Mendenhall</t>
  </si>
  <si>
    <t>Mize</t>
  </si>
  <si>
    <t>Smith</t>
  </si>
  <si>
    <t>Polkville</t>
  </si>
  <si>
    <t>Raleigh</t>
  </si>
  <si>
    <t>Taylorsville</t>
  </si>
  <si>
    <t>Hernando</t>
  </si>
  <si>
    <t>Desoto</t>
  </si>
  <si>
    <t>Horn Lake</t>
  </si>
  <si>
    <t>Olive Branch</t>
  </si>
  <si>
    <t>Southaven</t>
  </si>
  <si>
    <t>Walls</t>
  </si>
  <si>
    <t>Oxford</t>
  </si>
  <si>
    <t>Lafayette</t>
  </si>
  <si>
    <t>Batesville</t>
  </si>
  <si>
    <t>Panola</t>
  </si>
  <si>
    <t>Como</t>
  </si>
  <si>
    <t>Crenshaw</t>
  </si>
  <si>
    <t>Sardis</t>
  </si>
  <si>
    <t>Coldwater</t>
  </si>
  <si>
    <t>Tate</t>
  </si>
  <si>
    <t>Senatobia</t>
  </si>
  <si>
    <t>Robinsonville</t>
  </si>
  <si>
    <t>Tunica</t>
  </si>
  <si>
    <t>Gulfport</t>
  </si>
  <si>
    <t>Harrison</t>
  </si>
  <si>
    <t>Biloxi</t>
  </si>
  <si>
    <t>D'Iberville</t>
  </si>
  <si>
    <t>Pass Christian</t>
  </si>
  <si>
    <t>Jackson</t>
  </si>
  <si>
    <t>Hinds</t>
  </si>
  <si>
    <t>Gautier</t>
  </si>
  <si>
    <t>Jackson County</t>
  </si>
  <si>
    <t>Pascagoula</t>
  </si>
  <si>
    <t>Moss Point</t>
  </si>
  <si>
    <t>Ocean Springs</t>
  </si>
  <si>
    <t>George county</t>
  </si>
  <si>
    <t>Water Valley</t>
  </si>
  <si>
    <t>Long Beach</t>
  </si>
  <si>
    <t xml:space="preserve">*** The cities of Amory and Aberdeen provide </t>
  </si>
  <si>
    <t xml:space="preserve">funding to the libraries in their cities.  The amounts </t>
  </si>
  <si>
    <t>of these funding levels was not available for this</t>
  </si>
  <si>
    <t>report.</t>
  </si>
  <si>
    <t>Staffing Expenditures</t>
  </si>
  <si>
    <t>Materials Expenditures</t>
  </si>
  <si>
    <t>Other Expenditures</t>
  </si>
  <si>
    <t>Total
Operating Expenditures</t>
  </si>
  <si>
    <t>Total Operating
Expenditures
per capita</t>
  </si>
  <si>
    <t>Capital Expenditures</t>
  </si>
  <si>
    <t>Salaries</t>
  </si>
  <si>
    <t>Benefits</t>
  </si>
  <si>
    <t>Total</t>
  </si>
  <si>
    <t xml:space="preserve">% of 
total </t>
  </si>
  <si>
    <t>Print</t>
  </si>
  <si>
    <t>Electronic</t>
  </si>
  <si>
    <t>Other</t>
  </si>
  <si>
    <t>overall</t>
  </si>
  <si>
    <t>Collection Formats</t>
  </si>
  <si>
    <t>Collections Total</t>
  </si>
  <si>
    <t>Databases</t>
  </si>
  <si>
    <t>Subscriptions</t>
  </si>
  <si>
    <t>Total Withdrawals</t>
  </si>
  <si>
    <t>E-books</t>
  </si>
  <si>
    <t>Audio Physical</t>
  </si>
  <si>
    <t>Audio Download</t>
  </si>
  <si>
    <t>Video Physical</t>
  </si>
  <si>
    <t>Video Download</t>
  </si>
  <si>
    <t>Other Physical Items</t>
  </si>
  <si>
    <t xml:space="preserve">Local </t>
  </si>
  <si>
    <t xml:space="preserve">Total Local and State* </t>
  </si>
  <si>
    <t xml:space="preserve">Circulation </t>
  </si>
  <si>
    <t>Circulation</t>
  </si>
  <si>
    <t>Database Usage</t>
  </si>
  <si>
    <t>Physical Items</t>
  </si>
  <si>
    <t>E-Circulation</t>
  </si>
  <si>
    <t>Total Electronic Content Use</t>
  </si>
  <si>
    <t>Children's Circ</t>
  </si>
  <si>
    <t>Total Collection Use</t>
  </si>
  <si>
    <t>Statewide</t>
  </si>
  <si>
    <t>Local</t>
  </si>
  <si>
    <t>Library Branch</t>
  </si>
  <si>
    <t>Bond Memorial Library</t>
  </si>
  <si>
    <t>Hickory Flat Public Library</t>
  </si>
  <si>
    <t>Blackmur Memorial Library</t>
  </si>
  <si>
    <t>Benoit Public Library</t>
  </si>
  <si>
    <t>Dr. Robert T. Hollingsworth Public Library</t>
  </si>
  <si>
    <t>Gunnison Public Library</t>
  </si>
  <si>
    <t>Robinson-Carpenter Memorial Library</t>
  </si>
  <si>
    <t>Rosedale Public Library</t>
  </si>
  <si>
    <t>Thelma Rayner Memorial Library</t>
  </si>
  <si>
    <t>Carnegie Public Library of Clarksdale and Coahoma County</t>
  </si>
  <si>
    <t>CARROLL COUNTY PUBLIC LIBRARY</t>
  </si>
  <si>
    <t>Carrollton North-Carrollton  Public Library System</t>
  </si>
  <si>
    <t>Vaiden Public Library</t>
  </si>
  <si>
    <t>Brandon Public Library</t>
  </si>
  <si>
    <t>Evon A. Ford Public Library</t>
  </si>
  <si>
    <t>Florence Public Library</t>
  </si>
  <si>
    <t>Floyd J. Robinson Memorial Library</t>
  </si>
  <si>
    <t>Forest Public Library</t>
  </si>
  <si>
    <t>G. Chastaine Flynt Memorial Library</t>
  </si>
  <si>
    <t>Harrisville Public Library</t>
  </si>
  <si>
    <t>Lake Public Library</t>
  </si>
  <si>
    <t>Magee Public Library</t>
  </si>
  <si>
    <t>Mendenhall Public Library</t>
  </si>
  <si>
    <t>Morton Public Library</t>
  </si>
  <si>
    <t>Northwest Point Reservoir Library</t>
  </si>
  <si>
    <t>Pearl Public Library</t>
  </si>
  <si>
    <t>Pelahatchie Public Library</t>
  </si>
  <si>
    <t>Polkville Public Library</t>
  </si>
  <si>
    <t>Puckett Public Library</t>
  </si>
  <si>
    <t>R. T. Prince Memorial Library</t>
  </si>
  <si>
    <t>Richland Public Library</t>
  </si>
  <si>
    <t>Sandhill Public Library</t>
  </si>
  <si>
    <t>Sebastopol Public Library</t>
  </si>
  <si>
    <t>Choctaw County Public Library</t>
  </si>
  <si>
    <t>Weir Public Library</t>
  </si>
  <si>
    <t>Artesia Public Library</t>
  </si>
  <si>
    <t>Caledonia Public Library</t>
  </si>
  <si>
    <t>Columbus Public Library</t>
  </si>
  <si>
    <t>Crawford Public Library</t>
  </si>
  <si>
    <t>George W. Covington Memorial Library</t>
  </si>
  <si>
    <t>Georgetown Public Library</t>
  </si>
  <si>
    <t>J.T. Biggs Memorial Library</t>
  </si>
  <si>
    <t>Jefferson County Library</t>
  </si>
  <si>
    <t>Longie Dale Memorial Library</t>
  </si>
  <si>
    <t>Covington County Library System</t>
  </si>
  <si>
    <t>Conner-Graham Memorial Library</t>
  </si>
  <si>
    <t>Jane Blain Brewer Memorial Library</t>
  </si>
  <si>
    <t xml:space="preserve">R. E. Blackwell Memorial Library </t>
  </si>
  <si>
    <t>Calhoun City Library</t>
  </si>
  <si>
    <t>Edmondson Memorial Library</t>
  </si>
  <si>
    <t>Houlka Public Library</t>
  </si>
  <si>
    <t>Houston Carnegie Library</t>
  </si>
  <si>
    <t>Jesse Yancy Memorial Library</t>
  </si>
  <si>
    <t>Okolona Carnegie Library</t>
  </si>
  <si>
    <t>Pontotoc County Library</t>
  </si>
  <si>
    <t>Sherman Public Library</t>
  </si>
  <si>
    <t>Bay Springs Municipal Library</t>
  </si>
  <si>
    <t>Enterprise Public Library</t>
  </si>
  <si>
    <t>Mary Weems Parker Memorial Library</t>
  </si>
  <si>
    <t>Pachuta Public Library</t>
  </si>
  <si>
    <t>Quitman Public Library</t>
  </si>
  <si>
    <t>Stonewall Public Library</t>
  </si>
  <si>
    <t>Elizabeth Jones Library</t>
  </si>
  <si>
    <t>B. J. Chain Public Library</t>
  </si>
  <si>
    <t>Batesville Public Library</t>
  </si>
  <si>
    <t xml:space="preserve">Emily Jones Pointer Public Library </t>
  </si>
  <si>
    <t>FRL WORDS ON WHEELS BOOKWAGON</t>
  </si>
  <si>
    <t>Hernando Public Library</t>
  </si>
  <si>
    <t>Jessie J. Edwards Public Library</t>
  </si>
  <si>
    <t>Lafayette County &amp; Oxford Public Library</t>
  </si>
  <si>
    <t xml:space="preserve">M. R. Davis Public Library </t>
  </si>
  <si>
    <t>M. R. Dye Public library</t>
  </si>
  <si>
    <t>Robert C. Irwin Public Library</t>
  </si>
  <si>
    <t>Robinsonville Public Library</t>
  </si>
  <si>
    <t>Sam Lapidus Memorial Public Library</t>
  </si>
  <si>
    <t>Sardis Public Library</t>
  </si>
  <si>
    <t xml:space="preserve">Senatobia Public Library </t>
  </si>
  <si>
    <t>Walls Public Library</t>
  </si>
  <si>
    <t>Greenwood-Leflore Public Library</t>
  </si>
  <si>
    <t>Jodie E. Wilson Branch Library</t>
  </si>
  <si>
    <t>Bay Saint Louis-Hancock County Library</t>
  </si>
  <si>
    <t>Charles B. Murphy Pearlington Public Library</t>
  </si>
  <si>
    <t>East Hancock Public Library</t>
  </si>
  <si>
    <t>Kiln Public Library</t>
  </si>
  <si>
    <t>Waveland Public Library</t>
  </si>
  <si>
    <t>Harriette Person Memorial Library</t>
  </si>
  <si>
    <t>Biloxi Public Library</t>
  </si>
  <si>
    <t>Gulfport Library</t>
  </si>
  <si>
    <t>Jerry Lawrence Memorial Library</t>
  </si>
  <si>
    <t>Margaret Sherry Library</t>
  </si>
  <si>
    <t>Orange Grove Library</t>
  </si>
  <si>
    <t>Pass Christian Library</t>
  </si>
  <si>
    <t>Saucier Children's Library</t>
  </si>
  <si>
    <t>West Biloxi Library</t>
  </si>
  <si>
    <t>Woolmarket Library</t>
  </si>
  <si>
    <t>Humphreys County Library</t>
  </si>
  <si>
    <t>Annie T. Jeffers Library</t>
  </si>
  <si>
    <t>Beverly J. Brown Library</t>
  </si>
  <si>
    <t>Ella Bess Austin Library</t>
  </si>
  <si>
    <t>Eudora Welty Library</t>
  </si>
  <si>
    <t>Evelyn T. Majure Library</t>
  </si>
  <si>
    <t>Fannie Lou Hamer Library</t>
  </si>
  <si>
    <t>Lois A. Flagg Library</t>
  </si>
  <si>
    <t>Margaret Walker Alexander Library</t>
  </si>
  <si>
    <t>Medgar Evers Library</t>
  </si>
  <si>
    <t>Quisenberry Library</t>
  </si>
  <si>
    <t>R.G. Bolden/Anna Bell-Moore Library</t>
  </si>
  <si>
    <t>Raymond Library</t>
  </si>
  <si>
    <t>Richard Wright Library</t>
  </si>
  <si>
    <t>Willie Morris Library</t>
  </si>
  <si>
    <t>East Central Public Library</t>
  </si>
  <si>
    <t>Ina Thompson Moss Point Library</t>
  </si>
  <si>
    <t>Kathleen McIlwain Public Library of Gautier</t>
  </si>
  <si>
    <t>Lucedale-George County Public Library</t>
  </si>
  <si>
    <t>Ocean Springs Municipal Library</t>
  </si>
  <si>
    <t>Pascagoula Public Library</t>
  </si>
  <si>
    <t>St. Martin Public Library</t>
  </si>
  <si>
    <t>Vancleave Public Library</t>
  </si>
  <si>
    <t>Judge George W. Armstrong Library</t>
  </si>
  <si>
    <t>DeKalb Public Library</t>
  </si>
  <si>
    <t>J. Elliott McMullan Library</t>
  </si>
  <si>
    <t>Jessie Mae Everett Public Library</t>
  </si>
  <si>
    <t>Scooba Public Library</t>
  </si>
  <si>
    <t>Union Public Library</t>
  </si>
  <si>
    <t>L. R. Boyer Memorial Library</t>
  </si>
  <si>
    <t>Lumberton Public Library</t>
  </si>
  <si>
    <t>Oak Grove Public Library</t>
  </si>
  <si>
    <t>Purvis Public Library</t>
  </si>
  <si>
    <t>LAUREL-JONES COUNTY LIBRARY</t>
  </si>
  <si>
    <t>Ellisville Public Library</t>
  </si>
  <si>
    <t xml:space="preserve">Laurel-Jones County Library </t>
  </si>
  <si>
    <t>Itawamba County-Pratt Memorial Library</t>
  </si>
  <si>
    <t>Lee County Library</t>
  </si>
  <si>
    <t>Lee County Library Bookmobile</t>
  </si>
  <si>
    <t>Franklin County Public Library</t>
  </si>
  <si>
    <t>Lawrence County Public Library</t>
  </si>
  <si>
    <t>Lincoln County Library</t>
  </si>
  <si>
    <t>New Hebron Public Library</t>
  </si>
  <si>
    <t>Long Beach Public Library</t>
  </si>
  <si>
    <t>Elsie Jurgens Memorial Library</t>
  </si>
  <si>
    <t>Flora Public Library</t>
  </si>
  <si>
    <t>Library on Wheels</t>
  </si>
  <si>
    <t>Madison County-Canton Public Library</t>
  </si>
  <si>
    <t>Paul E. Griffin Library</t>
  </si>
  <si>
    <t>Rebecca Baine Rigby Library</t>
  </si>
  <si>
    <t>MARKS-QUITMAN COUNTY PUBLIC LIBRARY</t>
  </si>
  <si>
    <t xml:space="preserve">Marshall County Library </t>
  </si>
  <si>
    <t>Potts Camp Library</t>
  </si>
  <si>
    <t>Ruth B. French Library</t>
  </si>
  <si>
    <t>Meridian-Lauderdale Public Library</t>
  </si>
  <si>
    <t>Attala County Library</t>
  </si>
  <si>
    <t>Carthage-Leake County Library</t>
  </si>
  <si>
    <t>Duck Hill Public Library</t>
  </si>
  <si>
    <t>Durant Public Library</t>
  </si>
  <si>
    <t>Goodman Public Library</t>
  </si>
  <si>
    <t>Kilmichael Public Library</t>
  </si>
  <si>
    <t>Lexington Public Library</t>
  </si>
  <si>
    <t>Pickens Public Library</t>
  </si>
  <si>
    <t>Tchula Public Library</t>
  </si>
  <si>
    <t>Walnut Grove Public Library</t>
  </si>
  <si>
    <t>West Public Library</t>
  </si>
  <si>
    <t>Winona-Montgomery County Library</t>
  </si>
  <si>
    <t>Winston County Library</t>
  </si>
  <si>
    <t>Neshoba County Public Library</t>
  </si>
  <si>
    <t>Anne Spencer Cox Library</t>
  </si>
  <si>
    <t>Belmont Library</t>
  </si>
  <si>
    <t>Blue Mountain Library</t>
  </si>
  <si>
    <t>Burnsville Library</t>
  </si>
  <si>
    <t xml:space="preserve">Chalybeate Library </t>
  </si>
  <si>
    <t xml:space="preserve">Corinth Library </t>
  </si>
  <si>
    <t>George E. Allen Library</t>
  </si>
  <si>
    <t xml:space="preserve">Iuka Library </t>
  </si>
  <si>
    <t>Marietta Library</t>
  </si>
  <si>
    <t xml:space="preserve">Rienzi Library </t>
  </si>
  <si>
    <t>Ripley Public Library</t>
  </si>
  <si>
    <t xml:space="preserve">Tishomingo Public Library </t>
  </si>
  <si>
    <t xml:space="preserve">Walnut Public Library </t>
  </si>
  <si>
    <t>Ada Session Fant Memorial</t>
  </si>
  <si>
    <t>Brooksville Public Library</t>
  </si>
  <si>
    <t>Vista J. Daniels</t>
  </si>
  <si>
    <t>Margaret Reed Crosby Memorial Library</t>
  </si>
  <si>
    <t>Poplarville Public Library</t>
  </si>
  <si>
    <t>Alpha Center Library</t>
  </si>
  <si>
    <t>Crosby Public Library</t>
  </si>
  <si>
    <t>GLOSTER PUBLIC LIBRARY</t>
  </si>
  <si>
    <t>Liberty Public Library</t>
  </si>
  <si>
    <t>Magnolia Public Library</t>
  </si>
  <si>
    <t>McComb Public Library</t>
  </si>
  <si>
    <t>Osyka Public Library</t>
  </si>
  <si>
    <t>Progress Public Library</t>
  </si>
  <si>
    <t>Walthall County Library</t>
  </si>
  <si>
    <t>Leakesville Public Library</t>
  </si>
  <si>
    <t>McLain Public Library</t>
  </si>
  <si>
    <t>Richton Public Library</t>
  </si>
  <si>
    <t>State Line Public Library</t>
  </si>
  <si>
    <t>Stone County Library</t>
  </si>
  <si>
    <t>William &amp; Dolores Mauldin Library</t>
  </si>
  <si>
    <t>SHARKEY-ISSAQUENA LIBRARY SYSTEM</t>
  </si>
  <si>
    <t>Sharkey-Issaquena County Library</t>
  </si>
  <si>
    <t>Columbia-Marion County Public Library</t>
  </si>
  <si>
    <t>Dr. Frank L. Leggett Public Library</t>
  </si>
  <si>
    <t>Prentiss Public Library</t>
  </si>
  <si>
    <t>STARKVILLE-OKTIBBEHA COUNTY LIBRARY SY</t>
  </si>
  <si>
    <t>Maben Public Library</t>
  </si>
  <si>
    <t>Starkville Public Library</t>
  </si>
  <si>
    <t>Sturgis Public Library</t>
  </si>
  <si>
    <t>Drew Public Library</t>
  </si>
  <si>
    <t>Henry M. Seymour Library</t>
  </si>
  <si>
    <t>Horace Stansel Library</t>
  </si>
  <si>
    <t>Inverness Public Library</t>
  </si>
  <si>
    <t>Kathy June Sheriff Public Library</t>
  </si>
  <si>
    <t>TALLAHATCHIE COUNTY</t>
  </si>
  <si>
    <t>Charleston Public Library</t>
  </si>
  <si>
    <t>Tutwiler Public Library</t>
  </si>
  <si>
    <t>Hattiesburg Public Library</t>
  </si>
  <si>
    <t>Petal Public Library</t>
  </si>
  <si>
    <t>Amory Municipal Library</t>
  </si>
  <si>
    <t>Bryan Public Library</t>
  </si>
  <si>
    <t>Dorothy J. Lowe Memorial Library</t>
  </si>
  <si>
    <t>Evans Memorial Library</t>
  </si>
  <si>
    <t>Hamilton Public Library</t>
  </si>
  <si>
    <t>Mathiston Public Library</t>
  </si>
  <si>
    <t>Webster County Public Library</t>
  </si>
  <si>
    <t>Wren Public Library</t>
  </si>
  <si>
    <t>Jennie Stephens Smith Library</t>
  </si>
  <si>
    <t>Nance-McNeely Memorial Library</t>
  </si>
  <si>
    <t>Warren County-Vicksburg Public Library</t>
  </si>
  <si>
    <t>Alfred Rankins Memorial LIbrary</t>
  </si>
  <si>
    <t>Arcola Library</t>
  </si>
  <si>
    <t>Avon Library</t>
  </si>
  <si>
    <t>Glen Allan Library</t>
  </si>
  <si>
    <t>Leland Library</t>
  </si>
  <si>
    <t>Torrey Wood Memorial Library</t>
  </si>
  <si>
    <t>William Alexander Percy Memorial Library</t>
  </si>
  <si>
    <t>Waynesboro-Wayne County Library</t>
  </si>
  <si>
    <t>WILKINSON COUNTY WOODVILLE PUBLIC LIBRARY</t>
  </si>
  <si>
    <t>Kevin Poole Van Cleave Memorial Library</t>
  </si>
  <si>
    <t>Wilkinson County Woodville Public Library</t>
  </si>
  <si>
    <t>Coffeeville Public Library</t>
  </si>
  <si>
    <t>Oakland Public Library</t>
  </si>
  <si>
    <t>Yazoo Library Association</t>
  </si>
  <si>
    <t>TOTAL LOCAL CIRCULATION</t>
  </si>
  <si>
    <t>Interlibrary Loans</t>
  </si>
  <si>
    <t>Library Patrons</t>
  </si>
  <si>
    <t>Programs Offered</t>
  </si>
  <si>
    <t>Program Attendance</t>
  </si>
  <si>
    <t xml:space="preserve"> Requests from other libraries</t>
  </si>
  <si>
    <t>Items Provided</t>
  </si>
  <si>
    <t>Requests by Your Library</t>
  </si>
  <si>
    <t>Items Received from other libraries</t>
  </si>
  <si>
    <t>Library Visits</t>
  </si>
  <si>
    <t>Visits per capita</t>
  </si>
  <si>
    <t>Registered Patrons</t>
  </si>
  <si>
    <t>Percentage Population Registered</t>
  </si>
  <si>
    <t>Reference Questions</t>
  </si>
  <si>
    <t>All  Programs</t>
  </si>
  <si>
    <t>Populations, pulled from Expenditures sheet:</t>
  </si>
  <si>
    <t>Ages 12-18</t>
  </si>
  <si>
    <t>Ages 6-11</t>
  </si>
  <si>
    <t>Ages 0-5</t>
  </si>
  <si>
    <t>Ages 19+</t>
  </si>
  <si>
    <t>Gen Pub</t>
  </si>
  <si>
    <t>WiFi sessions</t>
  </si>
  <si>
    <t>Public access computers</t>
  </si>
  <si>
    <t>Computer usage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</si>
</sst>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&quot;$&quot;0"/>
    <numFmt numFmtId="168" formatCode="\$#,##0"/>
    <numFmt numFmtId="169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Tahoma"/>
      <family val="2"/>
    </font>
    <font>
      <sz val="1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319">
    <xf numFmtId="0" fontId="0" fillId="0" borderId="0" xfId="0"/>
    <xf numFmtId="0" fontId="3" fillId="0" borderId="1" xfId="4" applyFont="1" applyBorder="1"/>
    <xf numFmtId="3" fontId="4" fillId="0" borderId="2" xfId="4" applyNumberFormat="1" applyFont="1" applyBorder="1" applyAlignment="1">
      <alignment wrapText="1"/>
    </xf>
    <xf numFmtId="0" fontId="4" fillId="0" borderId="3" xfId="4" applyFont="1" applyBorder="1" applyAlignment="1">
      <alignment wrapText="1"/>
    </xf>
    <xf numFmtId="0" fontId="4" fillId="0" borderId="2" xfId="4" applyFont="1" applyBorder="1" applyAlignment="1">
      <alignment wrapText="1"/>
    </xf>
    <xf numFmtId="0" fontId="4" fillId="0" borderId="4" xfId="4" applyFont="1" applyBorder="1" applyAlignment="1">
      <alignment wrapText="1"/>
    </xf>
    <xf numFmtId="0" fontId="4" fillId="2" borderId="4" xfId="4" applyFont="1" applyFill="1" applyBorder="1" applyAlignment="1">
      <alignment wrapText="1"/>
    </xf>
    <xf numFmtId="0" fontId="4" fillId="0" borderId="5" xfId="4" applyFont="1" applyBorder="1" applyAlignment="1">
      <alignment horizontal="right" wrapText="1"/>
    </xf>
    <xf numFmtId="0" fontId="0" fillId="0" borderId="6" xfId="0" applyBorder="1"/>
    <xf numFmtId="0" fontId="5" fillId="3" borderId="7" xfId="4" applyFont="1" applyFill="1" applyBorder="1"/>
    <xf numFmtId="3" fontId="5" fillId="4" borderId="8" xfId="4" applyNumberFormat="1" applyFont="1" applyFill="1" applyBorder="1"/>
    <xf numFmtId="0" fontId="5" fillId="4" borderId="9" xfId="4" applyFont="1" applyFill="1" applyBorder="1"/>
    <xf numFmtId="0" fontId="5" fillId="4" borderId="10" xfId="4" applyFont="1" applyFill="1" applyBorder="1"/>
    <xf numFmtId="0" fontId="5" fillId="4" borderId="11" xfId="4" applyFont="1" applyFill="1" applyBorder="1"/>
    <xf numFmtId="0" fontId="5" fillId="4" borderId="12" xfId="4" applyFont="1" applyFill="1" applyBorder="1" applyAlignment="1">
      <alignment horizontal="right"/>
    </xf>
    <xf numFmtId="0" fontId="5" fillId="4" borderId="13" xfId="4" applyFont="1" applyFill="1" applyBorder="1" applyAlignment="1">
      <alignment horizontal="right"/>
    </xf>
    <xf numFmtId="3" fontId="0" fillId="4" borderId="14" xfId="0" applyNumberFormat="1" applyFill="1" applyBorder="1"/>
    <xf numFmtId="0" fontId="6" fillId="0" borderId="0" xfId="0" applyFont="1"/>
    <xf numFmtId="1" fontId="7" fillId="0" borderId="0" xfId="0" applyNumberFormat="1" applyFont="1"/>
    <xf numFmtId="1" fontId="6" fillId="0" borderId="0" xfId="0" applyNumberFormat="1" applyFont="1"/>
    <xf numFmtId="2" fontId="6" fillId="0" borderId="0" xfId="0" applyNumberFormat="1" applyFont="1"/>
    <xf numFmtId="1" fontId="7" fillId="4" borderId="0" xfId="0" applyNumberFormat="1" applyFont="1" applyFill="1"/>
    <xf numFmtId="0" fontId="7" fillId="0" borderId="0" xfId="0" applyFont="1"/>
    <xf numFmtId="0" fontId="9" fillId="0" borderId="0" xfId="0" applyFont="1"/>
    <xf numFmtId="1" fontId="7" fillId="0" borderId="21" xfId="0" applyNumberFormat="1" applyFont="1" applyBorder="1"/>
    <xf numFmtId="3" fontId="6" fillId="0" borderId="0" xfId="0" applyNumberFormat="1" applyFont="1"/>
    <xf numFmtId="3" fontId="0" fillId="0" borderId="0" xfId="0" applyNumberFormat="1"/>
    <xf numFmtId="0" fontId="6" fillId="5" borderId="0" xfId="0" applyFont="1" applyFill="1"/>
    <xf numFmtId="3" fontId="6" fillId="5" borderId="0" xfId="0" applyNumberFormat="1" applyFont="1" applyFill="1"/>
    <xf numFmtId="0" fontId="2" fillId="3" borderId="22" xfId="0" applyFont="1" applyFill="1" applyBorder="1"/>
    <xf numFmtId="0" fontId="9" fillId="3" borderId="23" xfId="0" applyFont="1" applyFill="1" applyBorder="1" applyAlignment="1">
      <alignment wrapText="1"/>
    </xf>
    <xf numFmtId="164" fontId="2" fillId="3" borderId="23" xfId="0" applyNumberFormat="1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165" fontId="9" fillId="3" borderId="25" xfId="2" applyNumberFormat="1" applyFont="1" applyFill="1" applyBorder="1" applyAlignment="1">
      <alignment horizontal="left" wrapText="1"/>
    </xf>
    <xf numFmtId="0" fontId="2" fillId="3" borderId="23" xfId="0" applyFont="1" applyFill="1" applyBorder="1" applyAlignment="1">
      <alignment wrapText="1"/>
    </xf>
    <xf numFmtId="165" fontId="9" fillId="3" borderId="23" xfId="2" applyNumberFormat="1" applyFont="1" applyFill="1" applyBorder="1" applyAlignment="1">
      <alignment wrapText="1"/>
    </xf>
    <xf numFmtId="0" fontId="10" fillId="0" borderId="0" xfId="0" applyFont="1"/>
    <xf numFmtId="164" fontId="0" fillId="0" borderId="0" xfId="0" applyNumberFormat="1"/>
    <xf numFmtId="0" fontId="0" fillId="0" borderId="18" xfId="0" applyBorder="1"/>
    <xf numFmtId="165" fontId="0" fillId="0" borderId="0" xfId="2" applyNumberFormat="1" applyFont="1"/>
    <xf numFmtId="0" fontId="12" fillId="0" borderId="0" xfId="0" applyFont="1"/>
    <xf numFmtId="166" fontId="0" fillId="0" borderId="0" xfId="0" applyNumberFormat="1"/>
    <xf numFmtId="0" fontId="0" fillId="5" borderId="0" xfId="0" applyFill="1"/>
    <xf numFmtId="164" fontId="6" fillId="5" borderId="0" xfId="2" applyNumberFormat="1" applyFont="1" applyFill="1"/>
    <xf numFmtId="166" fontId="0" fillId="5" borderId="0" xfId="0" applyNumberFormat="1" applyFill="1"/>
    <xf numFmtId="165" fontId="6" fillId="5" borderId="0" xfId="2" applyNumberFormat="1" applyFont="1" applyFill="1"/>
    <xf numFmtId="0" fontId="5" fillId="0" borderId="0" xfId="0" applyFont="1"/>
    <xf numFmtId="164" fontId="0" fillId="0" borderId="0" xfId="2" applyNumberFormat="1" applyFont="1"/>
    <xf numFmtId="0" fontId="11" fillId="3" borderId="29" xfId="0" applyFont="1" applyFill="1" applyBorder="1"/>
    <xf numFmtId="0" fontId="0" fillId="3" borderId="30" xfId="0" applyFill="1" applyBorder="1"/>
    <xf numFmtId="1" fontId="0" fillId="3" borderId="30" xfId="0" applyNumberFormat="1" applyFill="1" applyBorder="1"/>
    <xf numFmtId="167" fontId="0" fillId="3" borderId="30" xfId="0" applyNumberFormat="1" applyFill="1" applyBorder="1"/>
    <xf numFmtId="164" fontId="11" fillId="3" borderId="30" xfId="2" applyNumberFormat="1" applyFont="1" applyFill="1" applyBorder="1"/>
    <xf numFmtId="164" fontId="11" fillId="3" borderId="31" xfId="2" applyNumberFormat="1" applyFont="1" applyFill="1" applyBorder="1"/>
    <xf numFmtId="0" fontId="11" fillId="3" borderId="7" xfId="0" applyFont="1" applyFill="1" applyBorder="1"/>
    <xf numFmtId="0" fontId="0" fillId="3" borderId="0" xfId="0" applyFill="1"/>
    <xf numFmtId="1" fontId="0" fillId="3" borderId="0" xfId="0" applyNumberFormat="1" applyFill="1"/>
    <xf numFmtId="167" fontId="0" fillId="3" borderId="0" xfId="0" applyNumberFormat="1" applyFill="1"/>
    <xf numFmtId="164" fontId="11" fillId="3" borderId="0" xfId="2" applyNumberFormat="1" applyFont="1" applyFill="1" applyBorder="1"/>
    <xf numFmtId="164" fontId="11" fillId="3" borderId="32" xfId="2" applyNumberFormat="1" applyFont="1" applyFill="1" applyBorder="1"/>
    <xf numFmtId="0" fontId="11" fillId="3" borderId="33" xfId="0" applyFont="1" applyFill="1" applyBorder="1"/>
    <xf numFmtId="0" fontId="0" fillId="3" borderId="34" xfId="0" applyFill="1" applyBorder="1"/>
    <xf numFmtId="1" fontId="0" fillId="3" borderId="34" xfId="0" applyNumberFormat="1" applyFill="1" applyBorder="1"/>
    <xf numFmtId="167" fontId="0" fillId="3" borderId="34" xfId="0" applyNumberFormat="1" applyFill="1" applyBorder="1"/>
    <xf numFmtId="164" fontId="11" fillId="3" borderId="34" xfId="2" applyNumberFormat="1" applyFont="1" applyFill="1" applyBorder="1"/>
    <xf numFmtId="164" fontId="11" fillId="3" borderId="35" xfId="2" applyNumberFormat="1" applyFont="1" applyFill="1" applyBorder="1"/>
    <xf numFmtId="0" fontId="0" fillId="0" borderId="29" xfId="0" applyBorder="1"/>
    <xf numFmtId="0" fontId="0" fillId="0" borderId="30" xfId="0" applyBorder="1"/>
    <xf numFmtId="168" fontId="7" fillId="0" borderId="0" xfId="0" applyNumberFormat="1" applyFont="1"/>
    <xf numFmtId="164" fontId="0" fillId="0" borderId="30" xfId="2" applyNumberFormat="1" applyFont="1" applyBorder="1"/>
    <xf numFmtId="164" fontId="0" fillId="0" borderId="31" xfId="2" applyNumberFormat="1" applyFont="1" applyBorder="1"/>
    <xf numFmtId="0" fontId="0" fillId="0" borderId="7" xfId="0" applyBorder="1"/>
    <xf numFmtId="1" fontId="0" fillId="0" borderId="0" xfId="0" applyNumberFormat="1"/>
    <xf numFmtId="164" fontId="0" fillId="0" borderId="0" xfId="2" applyNumberFormat="1" applyFont="1" applyBorder="1"/>
    <xf numFmtId="164" fontId="0" fillId="0" borderId="32" xfId="2" applyNumberFormat="1" applyFont="1" applyBorder="1"/>
    <xf numFmtId="0" fontId="0" fillId="0" borderId="34" xfId="0" applyBorder="1"/>
    <xf numFmtId="0" fontId="0" fillId="3" borderId="29" xfId="0" applyFill="1" applyBorder="1"/>
    <xf numFmtId="0" fontId="7" fillId="3" borderId="30" xfId="0" applyFont="1" applyFill="1" applyBorder="1"/>
    <xf numFmtId="1" fontId="7" fillId="3" borderId="30" xfId="0" applyNumberFormat="1" applyFont="1" applyFill="1" applyBorder="1"/>
    <xf numFmtId="168" fontId="7" fillId="3" borderId="30" xfId="0" applyNumberFormat="1" applyFont="1" applyFill="1" applyBorder="1"/>
    <xf numFmtId="0" fontId="0" fillId="3" borderId="7" xfId="0" applyFill="1" applyBorder="1"/>
    <xf numFmtId="0" fontId="7" fillId="3" borderId="0" xfId="0" applyFont="1" applyFill="1"/>
    <xf numFmtId="1" fontId="7" fillId="3" borderId="0" xfId="0" applyNumberFormat="1" applyFont="1" applyFill="1"/>
    <xf numFmtId="168" fontId="7" fillId="3" borderId="0" xfId="0" applyNumberFormat="1" applyFont="1" applyFill="1"/>
    <xf numFmtId="0" fontId="0" fillId="3" borderId="33" xfId="0" applyFill="1" applyBorder="1"/>
    <xf numFmtId="1" fontId="7" fillId="3" borderId="34" xfId="0" applyNumberFormat="1" applyFont="1" applyFill="1" applyBorder="1"/>
    <xf numFmtId="168" fontId="7" fillId="3" borderId="34" xfId="0" applyNumberFormat="1" applyFont="1" applyFill="1" applyBorder="1"/>
    <xf numFmtId="0" fontId="7" fillId="3" borderId="34" xfId="0" applyFont="1" applyFill="1" applyBorder="1"/>
    <xf numFmtId="167" fontId="0" fillId="0" borderId="0" xfId="0" applyNumberFormat="1"/>
    <xf numFmtId="169" fontId="0" fillId="0" borderId="0" xfId="1" applyNumberFormat="1" applyFont="1" applyBorder="1"/>
    <xf numFmtId="0" fontId="0" fillId="3" borderId="21" xfId="0" applyFill="1" applyBorder="1"/>
    <xf numFmtId="1" fontId="0" fillId="3" borderId="21" xfId="0" applyNumberFormat="1" applyFill="1" applyBorder="1"/>
    <xf numFmtId="164" fontId="0" fillId="3" borderId="21" xfId="0" applyNumberFormat="1" applyFill="1" applyBorder="1"/>
    <xf numFmtId="164" fontId="11" fillId="3" borderId="21" xfId="2" applyNumberFormat="1" applyFont="1" applyFill="1" applyBorder="1"/>
    <xf numFmtId="164" fontId="0" fillId="3" borderId="0" xfId="0" applyNumberFormat="1" applyFill="1"/>
    <xf numFmtId="164" fontId="0" fillId="3" borderId="34" xfId="0" applyNumberFormat="1" applyFill="1" applyBorder="1"/>
    <xf numFmtId="164" fontId="0" fillId="0" borderId="30" xfId="2" applyNumberFormat="1" applyFont="1" applyFill="1" applyBorder="1"/>
    <xf numFmtId="0" fontId="7" fillId="0" borderId="30" xfId="0" applyFont="1" applyBorder="1"/>
    <xf numFmtId="1" fontId="7" fillId="0" borderId="30" xfId="0" applyNumberFormat="1" applyFont="1" applyBorder="1"/>
    <xf numFmtId="168" fontId="7" fillId="0" borderId="30" xfId="0" applyNumberFormat="1" applyFont="1" applyBorder="1"/>
    <xf numFmtId="0" fontId="0" fillId="0" borderId="33" xfId="0" applyBorder="1"/>
    <xf numFmtId="1" fontId="7" fillId="0" borderId="34" xfId="0" applyNumberFormat="1" applyFont="1" applyBorder="1"/>
    <xf numFmtId="168" fontId="7" fillId="0" borderId="34" xfId="0" applyNumberFormat="1" applyFont="1" applyBorder="1"/>
    <xf numFmtId="164" fontId="0" fillId="0" borderId="34" xfId="2" applyNumberFormat="1" applyFont="1" applyBorder="1"/>
    <xf numFmtId="164" fontId="0" fillId="0" borderId="35" xfId="2" applyNumberFormat="1" applyFont="1" applyBorder="1"/>
    <xf numFmtId="0" fontId="7" fillId="3" borderId="21" xfId="0" applyFont="1" applyFill="1" applyBorder="1"/>
    <xf numFmtId="0" fontId="0" fillId="0" borderId="21" xfId="0" applyBorder="1"/>
    <xf numFmtId="1" fontId="0" fillId="0" borderId="21" xfId="0" applyNumberFormat="1" applyBorder="1"/>
    <xf numFmtId="164" fontId="0" fillId="0" borderId="21" xfId="0" applyNumberFormat="1" applyBorder="1"/>
    <xf numFmtId="164" fontId="0" fillId="0" borderId="21" xfId="2" applyNumberFormat="1" applyFont="1" applyBorder="1"/>
    <xf numFmtId="1" fontId="0" fillId="0" borderId="34" xfId="0" applyNumberFormat="1" applyBorder="1"/>
    <xf numFmtId="164" fontId="0" fillId="0" borderId="34" xfId="0" applyNumberFormat="1" applyBorder="1"/>
    <xf numFmtId="168" fontId="0" fillId="0" borderId="21" xfId="0" applyNumberFormat="1" applyBorder="1"/>
    <xf numFmtId="0" fontId="7" fillId="0" borderId="34" xfId="0" applyFont="1" applyBorder="1"/>
    <xf numFmtId="168" fontId="0" fillId="0" borderId="30" xfId="0" applyNumberFormat="1" applyBorder="1"/>
    <xf numFmtId="0" fontId="0" fillId="0" borderId="36" xfId="0" applyBorder="1"/>
    <xf numFmtId="1" fontId="0" fillId="0" borderId="36" xfId="0" applyNumberFormat="1" applyBorder="1"/>
    <xf numFmtId="164" fontId="0" fillId="0" borderId="36" xfId="0" applyNumberFormat="1" applyBorder="1"/>
    <xf numFmtId="0" fontId="7" fillId="0" borderId="21" xfId="0" applyFont="1" applyBorder="1"/>
    <xf numFmtId="168" fontId="7" fillId="0" borderId="21" xfId="0" applyNumberFormat="1" applyFont="1" applyBorder="1"/>
    <xf numFmtId="164" fontId="0" fillId="0" borderId="0" xfId="2" applyNumberFormat="1" applyFont="1" applyFill="1" applyBorder="1"/>
    <xf numFmtId="164" fontId="0" fillId="0" borderId="34" xfId="2" applyNumberFormat="1" applyFont="1" applyFill="1" applyBorder="1"/>
    <xf numFmtId="164" fontId="0" fillId="0" borderId="31" xfId="2" applyNumberFormat="1" applyFont="1" applyFill="1" applyBorder="1"/>
    <xf numFmtId="164" fontId="0" fillId="0" borderId="32" xfId="2" applyNumberFormat="1" applyFont="1" applyFill="1" applyBorder="1"/>
    <xf numFmtId="164" fontId="0" fillId="0" borderId="21" xfId="2" applyNumberFormat="1" applyFont="1" applyFill="1" applyBorder="1"/>
    <xf numFmtId="164" fontId="0" fillId="0" borderId="35" xfId="2" applyNumberFormat="1" applyFont="1" applyFill="1" applyBorder="1"/>
    <xf numFmtId="168" fontId="0" fillId="0" borderId="0" xfId="0" applyNumberFormat="1"/>
    <xf numFmtId="1" fontId="7" fillId="3" borderId="21" xfId="0" applyNumberFormat="1" applyFont="1" applyFill="1" applyBorder="1"/>
    <xf numFmtId="168" fontId="7" fillId="3" borderId="21" xfId="0" applyNumberFormat="1" applyFont="1" applyFill="1" applyBorder="1"/>
    <xf numFmtId="0" fontId="11" fillId="0" borderId="7" xfId="0" applyFont="1" applyBorder="1"/>
    <xf numFmtId="164" fontId="11" fillId="3" borderId="0" xfId="2" applyNumberFormat="1" applyFont="1" applyFill="1"/>
    <xf numFmtId="0" fontId="0" fillId="3" borderId="36" xfId="0" applyFill="1" applyBorder="1"/>
    <xf numFmtId="1" fontId="0" fillId="3" borderId="36" xfId="0" applyNumberFormat="1" applyFill="1" applyBorder="1"/>
    <xf numFmtId="164" fontId="0" fillId="3" borderId="36" xfId="0" applyNumberFormat="1" applyFill="1" applyBorder="1"/>
    <xf numFmtId="0" fontId="2" fillId="0" borderId="0" xfId="0" applyFont="1"/>
    <xf numFmtId="165" fontId="7" fillId="0" borderId="30" xfId="2" applyNumberFormat="1" applyFont="1" applyBorder="1"/>
    <xf numFmtId="164" fontId="13" fillId="5" borderId="0" xfId="1" applyNumberFormat="1" applyFont="1" applyFill="1"/>
    <xf numFmtId="164" fontId="13" fillId="5" borderId="0" xfId="2" applyNumberFormat="1" applyFont="1" applyFill="1"/>
    <xf numFmtId="0" fontId="4" fillId="0" borderId="29" xfId="4" applyFont="1" applyBorder="1"/>
    <xf numFmtId="0" fontId="3" fillId="0" borderId="7" xfId="4" applyFont="1" applyBorder="1"/>
    <xf numFmtId="164" fontId="10" fillId="2" borderId="8" xfId="4" applyNumberFormat="1" applyFont="1" applyFill="1" applyBorder="1" applyAlignment="1">
      <alignment horizontal="center"/>
    </xf>
    <xf numFmtId="164" fontId="10" fillId="2" borderId="11" xfId="4" applyNumberFormat="1" applyFont="1" applyFill="1" applyBorder="1" applyAlignment="1">
      <alignment horizontal="center"/>
    </xf>
    <xf numFmtId="9" fontId="10" fillId="2" borderId="12" xfId="5" applyFont="1" applyFill="1" applyBorder="1" applyAlignment="1">
      <alignment horizontal="right" wrapText="1"/>
    </xf>
    <xf numFmtId="164" fontId="10" fillId="2" borderId="43" xfId="4" applyNumberFormat="1" applyFont="1" applyFill="1" applyBorder="1" applyAlignment="1">
      <alignment horizontal="center" wrapText="1"/>
    </xf>
    <xf numFmtId="164" fontId="10" fillId="3" borderId="8" xfId="4" applyNumberFormat="1" applyFont="1" applyFill="1" applyBorder="1" applyAlignment="1">
      <alignment horizontal="center"/>
    </xf>
    <xf numFmtId="164" fontId="10" fillId="3" borderId="11" xfId="4" applyNumberFormat="1" applyFont="1" applyFill="1" applyBorder="1" applyAlignment="1">
      <alignment horizontal="center"/>
    </xf>
    <xf numFmtId="0" fontId="10" fillId="3" borderId="12" xfId="4" applyFont="1" applyFill="1" applyBorder="1" applyAlignment="1">
      <alignment horizontal="center"/>
    </xf>
    <xf numFmtId="9" fontId="10" fillId="3" borderId="12" xfId="5" applyFont="1" applyFill="1" applyBorder="1" applyAlignment="1">
      <alignment horizontal="right"/>
    </xf>
    <xf numFmtId="0" fontId="10" fillId="3" borderId="13" xfId="4" applyFont="1" applyFill="1" applyBorder="1" applyAlignment="1">
      <alignment horizontal="right"/>
    </xf>
    <xf numFmtId="164" fontId="10" fillId="3" borderId="12" xfId="4" applyNumberFormat="1" applyFont="1" applyFill="1" applyBorder="1" applyAlignment="1">
      <alignment horizontal="center"/>
    </xf>
    <xf numFmtId="164" fontId="10" fillId="3" borderId="45" xfId="4" applyNumberFormat="1" applyFont="1" applyFill="1" applyBorder="1" applyAlignment="1">
      <alignment horizontal="center"/>
    </xf>
    <xf numFmtId="0" fontId="11" fillId="0" borderId="0" xfId="0" applyFont="1"/>
    <xf numFmtId="164" fontId="0" fillId="5" borderId="0" xfId="0" applyNumberFormat="1" applyFill="1"/>
    <xf numFmtId="9" fontId="13" fillId="5" borderId="0" xfId="3" applyFont="1" applyFill="1"/>
    <xf numFmtId="0" fontId="14" fillId="0" borderId="46" xfId="4" applyFont="1" applyBorder="1"/>
    <xf numFmtId="3" fontId="16" fillId="0" borderId="46" xfId="4" applyNumberFormat="1" applyFont="1" applyBorder="1"/>
    <xf numFmtId="0" fontId="3" fillId="0" borderId="6" xfId="4" applyFont="1" applyBorder="1" applyAlignment="1">
      <alignment horizontal="center"/>
    </xf>
    <xf numFmtId="3" fontId="15" fillId="0" borderId="8" xfId="4" applyNumberFormat="1" applyFont="1" applyBorder="1" applyAlignment="1">
      <alignment horizontal="center"/>
    </xf>
    <xf numFmtId="3" fontId="15" fillId="0" borderId="11" xfId="4" applyNumberFormat="1" applyFont="1" applyBorder="1" applyAlignment="1">
      <alignment horizontal="center" wrapText="1"/>
    </xf>
    <xf numFmtId="0" fontId="15" fillId="0" borderId="12" xfId="4" applyFont="1" applyBorder="1" applyAlignment="1">
      <alignment horizontal="center" wrapText="1"/>
    </xf>
    <xf numFmtId="0" fontId="15" fillId="0" borderId="47" xfId="4" applyFont="1" applyBorder="1" applyAlignment="1">
      <alignment horizontal="center" wrapText="1"/>
    </xf>
    <xf numFmtId="3" fontId="15" fillId="0" borderId="8" xfId="4" applyNumberFormat="1" applyFont="1" applyBorder="1" applyAlignment="1">
      <alignment horizontal="center" wrapText="1"/>
    </xf>
    <xf numFmtId="2" fontId="15" fillId="0" borderId="12" xfId="4" applyNumberFormat="1" applyFont="1" applyBorder="1" applyAlignment="1">
      <alignment horizontal="center" wrapText="1"/>
    </xf>
    <xf numFmtId="0" fontId="15" fillId="0" borderId="8" xfId="4" applyFont="1" applyBorder="1" applyAlignment="1">
      <alignment horizontal="center" wrapText="1"/>
    </xf>
    <xf numFmtId="0" fontId="16" fillId="0" borderId="12" xfId="4" applyFont="1" applyBorder="1" applyAlignment="1">
      <alignment horizontal="center" wrapText="1"/>
    </xf>
    <xf numFmtId="3" fontId="15" fillId="0" borderId="48" xfId="4" applyNumberFormat="1" applyFont="1" applyBorder="1" applyAlignment="1">
      <alignment horizontal="center" wrapText="1"/>
    </xf>
    <xf numFmtId="3" fontId="7" fillId="0" borderId="0" xfId="0" applyNumberFormat="1" applyFont="1"/>
    <xf numFmtId="1" fontId="8" fillId="0" borderId="0" xfId="0" applyNumberFormat="1" applyFont="1"/>
    <xf numFmtId="4" fontId="0" fillId="0" borderId="0" xfId="0" applyNumberFormat="1"/>
    <xf numFmtId="0" fontId="8" fillId="0" borderId="0" xfId="0" applyFont="1"/>
    <xf numFmtId="169" fontId="11" fillId="5" borderId="0" xfId="1" applyNumberFormat="1" applyFont="1" applyFill="1"/>
    <xf numFmtId="4" fontId="11" fillId="5" borderId="0" xfId="1" applyNumberFormat="1" applyFont="1" applyFill="1"/>
    <xf numFmtId="169" fontId="11" fillId="5" borderId="0" xfId="1" applyNumberFormat="1" applyFont="1" applyFill="1" applyBorder="1"/>
    <xf numFmtId="0" fontId="1" fillId="0" borderId="46" xfId="4" applyBorder="1"/>
    <xf numFmtId="0" fontId="9" fillId="0" borderId="6" xfId="4" applyFont="1" applyBorder="1" applyAlignment="1">
      <alignment horizontal="center"/>
    </xf>
    <xf numFmtId="3" fontId="17" fillId="0" borderId="2" xfId="4" applyNumberFormat="1" applyFont="1" applyBorder="1" applyAlignment="1">
      <alignment horizontal="center" wrapText="1"/>
    </xf>
    <xf numFmtId="3" fontId="17" fillId="0" borderId="4" xfId="4" applyNumberFormat="1" applyFont="1" applyBorder="1" applyAlignment="1">
      <alignment horizontal="center" wrapText="1"/>
    </xf>
    <xf numFmtId="2" fontId="17" fillId="0" borderId="5" xfId="4" applyNumberFormat="1" applyFont="1" applyBorder="1" applyAlignment="1">
      <alignment horizontal="center" wrapText="1"/>
    </xf>
    <xf numFmtId="0" fontId="17" fillId="0" borderId="2" xfId="4" applyFont="1" applyBorder="1" applyAlignment="1">
      <alignment horizontal="center" wrapText="1"/>
    </xf>
    <xf numFmtId="0" fontId="17" fillId="0" borderId="4" xfId="4" applyFont="1" applyBorder="1" applyAlignment="1">
      <alignment horizontal="center" wrapText="1"/>
    </xf>
    <xf numFmtId="3" fontId="17" fillId="0" borderId="3" xfId="4" applyNumberFormat="1" applyFont="1" applyBorder="1" applyAlignment="1">
      <alignment horizontal="center" wrapText="1"/>
    </xf>
    <xf numFmtId="0" fontId="9" fillId="0" borderId="54" xfId="4" applyFont="1" applyBorder="1"/>
    <xf numFmtId="0" fontId="9" fillId="0" borderId="20" xfId="4" applyFont="1" applyBorder="1"/>
    <xf numFmtId="0" fontId="9" fillId="0" borderId="55" xfId="4" applyFont="1" applyBorder="1"/>
    <xf numFmtId="0" fontId="9" fillId="0" borderId="19" xfId="4" applyFont="1" applyBorder="1"/>
    <xf numFmtId="0" fontId="1" fillId="0" borderId="55" xfId="4" applyBorder="1" applyAlignment="1">
      <alignment horizontal="center"/>
    </xf>
    <xf numFmtId="3" fontId="9" fillId="0" borderId="44" xfId="4" applyNumberFormat="1" applyFont="1" applyBorder="1"/>
    <xf numFmtId="2" fontId="6" fillId="0" borderId="16" xfId="0" applyNumberFormat="1" applyFont="1" applyBorder="1"/>
    <xf numFmtId="169" fontId="6" fillId="5" borderId="0" xfId="1" applyNumberFormat="1" applyFont="1" applyFill="1"/>
    <xf numFmtId="43" fontId="6" fillId="5" borderId="18" xfId="1" applyFont="1" applyFill="1" applyBorder="1"/>
    <xf numFmtId="3" fontId="6" fillId="5" borderId="0" xfId="1" applyNumberFormat="1" applyFont="1" applyFill="1"/>
    <xf numFmtId="0" fontId="2" fillId="6" borderId="2" xfId="4" applyFont="1" applyFill="1" applyBorder="1" applyAlignment="1">
      <alignment horizontal="center" vertical="center" wrapText="1"/>
    </xf>
    <xf numFmtId="0" fontId="2" fillId="6" borderId="3" xfId="4" applyFont="1" applyFill="1" applyBorder="1" applyAlignment="1">
      <alignment horizontal="center" vertical="center" wrapText="1"/>
    </xf>
    <xf numFmtId="0" fontId="2" fillId="6" borderId="4" xfId="4" applyFont="1" applyFill="1" applyBorder="1" applyAlignment="1">
      <alignment horizontal="center" vertical="top" wrapText="1"/>
    </xf>
    <xf numFmtId="0" fontId="6" fillId="4" borderId="0" xfId="0" applyFont="1" applyFill="1"/>
    <xf numFmtId="3" fontId="6" fillId="4" borderId="0" xfId="0" applyNumberFormat="1" applyFont="1" applyFill="1"/>
    <xf numFmtId="1" fontId="7" fillId="0" borderId="0" xfId="6" applyNumberFormat="1" applyFont="1"/>
    <xf numFmtId="3" fontId="7" fillId="0" borderId="0" xfId="6" applyNumberFormat="1" applyFont="1"/>
    <xf numFmtId="0" fontId="2" fillId="0" borderId="46" xfId="4" applyFont="1" applyBorder="1"/>
    <xf numFmtId="0" fontId="9" fillId="0" borderId="56" xfId="4" applyFont="1" applyBorder="1"/>
    <xf numFmtId="3" fontId="17" fillId="0" borderId="57" xfId="4" applyNumberFormat="1" applyFont="1" applyBorder="1" applyAlignment="1">
      <alignment horizontal="center" wrapText="1"/>
    </xf>
    <xf numFmtId="3" fontId="17" fillId="0" borderId="58" xfId="4" applyNumberFormat="1" applyFont="1" applyBorder="1" applyAlignment="1">
      <alignment horizontal="center" wrapText="1"/>
    </xf>
    <xf numFmtId="3" fontId="17" fillId="0" borderId="59" xfId="4" applyNumberFormat="1" applyFont="1" applyBorder="1" applyAlignment="1">
      <alignment horizontal="center" wrapText="1"/>
    </xf>
    <xf numFmtId="3" fontId="2" fillId="0" borderId="60" xfId="4" applyNumberFormat="1" applyFont="1" applyBorder="1" applyAlignment="1">
      <alignment horizontal="center" wrapText="1"/>
    </xf>
    <xf numFmtId="3" fontId="2" fillId="0" borderId="59" xfId="4" applyNumberFormat="1" applyFont="1" applyBorder="1" applyAlignment="1">
      <alignment horizontal="center" wrapText="1"/>
    </xf>
    <xf numFmtId="3" fontId="2" fillId="0" borderId="57" xfId="4" applyNumberFormat="1" applyFont="1" applyBorder="1" applyAlignment="1">
      <alignment horizontal="center" wrapText="1"/>
    </xf>
    <xf numFmtId="3" fontId="2" fillId="0" borderId="61" xfId="4" applyNumberFormat="1" applyFont="1" applyBorder="1" applyAlignment="1">
      <alignment horizontal="center" wrapText="1"/>
    </xf>
    <xf numFmtId="3" fontId="2" fillId="0" borderId="0" xfId="4" applyNumberFormat="1" applyFont="1" applyAlignment="1">
      <alignment horizontal="center" wrapText="1"/>
    </xf>
    <xf numFmtId="2" fontId="2" fillId="0" borderId="0" xfId="4" applyNumberFormat="1" applyFont="1" applyAlignment="1">
      <alignment horizontal="center" wrapText="1"/>
    </xf>
    <xf numFmtId="2" fontId="7" fillId="0" borderId="0" xfId="0" applyNumberFormat="1" applyFont="1"/>
    <xf numFmtId="9" fontId="7" fillId="0" borderId="0" xfId="0" applyNumberFormat="1" applyFont="1"/>
    <xf numFmtId="0" fontId="19" fillId="0" borderId="0" xfId="0" applyFont="1"/>
    <xf numFmtId="0" fontId="6" fillId="7" borderId="0" xfId="0" applyFont="1" applyFill="1"/>
    <xf numFmtId="169" fontId="6" fillId="7" borderId="0" xfId="1" applyNumberFormat="1" applyFont="1" applyFill="1"/>
    <xf numFmtId="2" fontId="6" fillId="7" borderId="0" xfId="1" applyNumberFormat="1" applyFont="1" applyFill="1"/>
    <xf numFmtId="3" fontId="7" fillId="0" borderId="0" xfId="0" applyNumberFormat="1" applyFont="1" applyFill="1"/>
    <xf numFmtId="4" fontId="7" fillId="0" borderId="0" xfId="0" applyNumberFormat="1" applyFont="1" applyFill="1"/>
    <xf numFmtId="4" fontId="0" fillId="0" borderId="0" xfId="0" applyNumberFormat="1" applyFill="1"/>
    <xf numFmtId="0" fontId="2" fillId="6" borderId="5" xfId="4" applyFont="1" applyFill="1" applyBorder="1" applyAlignment="1">
      <alignment horizontal="center" vertical="center" wrapText="1"/>
    </xf>
    <xf numFmtId="0" fontId="2" fillId="0" borderId="62" xfId="4" applyNumberFormat="1" applyFont="1" applyBorder="1" applyAlignment="1">
      <alignment horizontal="center" wrapText="1"/>
    </xf>
    <xf numFmtId="1" fontId="7" fillId="0" borderId="0" xfId="0" applyNumberFormat="1" applyFont="1" applyFill="1"/>
    <xf numFmtId="0" fontId="2" fillId="0" borderId="63" xfId="4" applyNumberFormat="1" applyFont="1" applyBorder="1" applyAlignment="1">
      <alignment horizontal="center" wrapText="1"/>
    </xf>
    <xf numFmtId="0" fontId="2" fillId="0" borderId="58" xfId="4" applyNumberFormat="1" applyFont="1" applyBorder="1" applyAlignment="1">
      <alignment horizontal="center" wrapText="1"/>
    </xf>
    <xf numFmtId="1" fontId="8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2" fontId="17" fillId="0" borderId="58" xfId="4" applyNumberFormat="1" applyFont="1" applyFill="1" applyBorder="1" applyAlignment="1">
      <alignment horizontal="center" wrapText="1"/>
    </xf>
    <xf numFmtId="9" fontId="17" fillId="0" borderId="59" xfId="3" applyFont="1" applyFill="1" applyBorder="1" applyAlignment="1">
      <alignment horizontal="center" wrapText="1"/>
    </xf>
    <xf numFmtId="0" fontId="12" fillId="0" borderId="0" xfId="0" applyFont="1" applyFill="1"/>
    <xf numFmtId="3" fontId="8" fillId="0" borderId="0" xfId="0" applyNumberFormat="1" applyFont="1" applyFill="1"/>
    <xf numFmtId="3" fontId="0" fillId="5" borderId="0" xfId="0" applyNumberFormat="1" applyFont="1" applyFill="1"/>
    <xf numFmtId="3" fontId="0" fillId="0" borderId="0" xfId="0" applyNumberFormat="1" applyFill="1"/>
    <xf numFmtId="3" fontId="9" fillId="0" borderId="0" xfId="0" applyNumberFormat="1" applyFont="1" applyFill="1"/>
    <xf numFmtId="168" fontId="7" fillId="0" borderId="0" xfId="0" applyNumberFormat="1" applyFont="1" applyFill="1"/>
    <xf numFmtId="164" fontId="7" fillId="0" borderId="0" xfId="0" applyNumberFormat="1" applyFont="1" applyFill="1"/>
    <xf numFmtId="164" fontId="0" fillId="0" borderId="0" xfId="0" applyNumberFormat="1" applyFill="1"/>
    <xf numFmtId="164" fontId="9" fillId="0" borderId="0" xfId="0" applyNumberFormat="1" applyFont="1" applyFill="1"/>
    <xf numFmtId="166" fontId="0" fillId="0" borderId="0" xfId="0" applyNumberFormat="1" applyFill="1"/>
    <xf numFmtId="3" fontId="0" fillId="0" borderId="28" xfId="0" applyNumberFormat="1" applyFill="1" applyBorder="1" applyAlignment="1" applyProtection="1">
      <alignment horizontal="right"/>
      <protection locked="0"/>
    </xf>
    <xf numFmtId="3" fontId="7" fillId="0" borderId="17" xfId="0" applyNumberFormat="1" applyFont="1" applyFill="1" applyBorder="1"/>
    <xf numFmtId="3" fontId="0" fillId="0" borderId="55" xfId="0" applyNumberFormat="1" applyFill="1" applyBorder="1" applyAlignment="1" applyProtection="1">
      <alignment horizontal="right"/>
      <protection locked="0"/>
    </xf>
    <xf numFmtId="3" fontId="0" fillId="0" borderId="17" xfId="0" applyNumberFormat="1" applyFill="1" applyBorder="1"/>
    <xf numFmtId="3" fontId="9" fillId="0" borderId="17" xfId="0" applyNumberFormat="1" applyFont="1" applyFill="1" applyBorder="1"/>
    <xf numFmtId="3" fontId="0" fillId="0" borderId="0" xfId="0" applyNumberFormat="1" applyFill="1" applyProtection="1">
      <protection locked="0"/>
    </xf>
    <xf numFmtId="3" fontId="18" fillId="0" borderId="28" xfId="6" applyNumberFormat="1" applyFill="1" applyBorder="1" applyAlignment="1" applyProtection="1">
      <alignment horizontal="right"/>
      <protection locked="0"/>
    </xf>
    <xf numFmtId="0" fontId="5" fillId="0" borderId="7" xfId="4" applyFont="1" applyFill="1" applyBorder="1"/>
    <xf numFmtId="0" fontId="5" fillId="0" borderId="0" xfId="4" applyFont="1" applyFill="1"/>
    <xf numFmtId="0" fontId="5" fillId="0" borderId="36" xfId="4" applyFont="1" applyFill="1" applyBorder="1"/>
    <xf numFmtId="9" fontId="0" fillId="0" borderId="16" xfId="3" applyFont="1" applyBorder="1"/>
    <xf numFmtId="9" fontId="0" fillId="0" borderId="18" xfId="3" applyFont="1" applyBorder="1"/>
    <xf numFmtId="9" fontId="0" fillId="0" borderId="18" xfId="0" applyNumberFormat="1" applyBorder="1"/>
    <xf numFmtId="9" fontId="0" fillId="0" borderId="18" xfId="3" applyFont="1" applyFill="1" applyBorder="1"/>
    <xf numFmtId="9" fontId="0" fillId="0" borderId="16" xfId="3" applyFont="1" applyFill="1" applyBorder="1"/>
    <xf numFmtId="0" fontId="0" fillId="0" borderId="18" xfId="0" applyFill="1" applyBorder="1"/>
    <xf numFmtId="0" fontId="5" fillId="0" borderId="0" xfId="0" applyFont="1" applyFill="1"/>
    <xf numFmtId="164" fontId="5" fillId="0" borderId="0" xfId="2" applyNumberFormat="1" applyFont="1" applyFill="1"/>
    <xf numFmtId="0" fontId="11" fillId="0" borderId="26" xfId="0" applyFont="1" applyFill="1" applyBorder="1"/>
    <xf numFmtId="165" fontId="0" fillId="0" borderId="0" xfId="2" applyNumberFormat="1" applyFont="1" applyFill="1"/>
    <xf numFmtId="0" fontId="0" fillId="0" borderId="26" xfId="0" applyFill="1" applyBorder="1"/>
    <xf numFmtId="164" fontId="0" fillId="0" borderId="27" xfId="0" applyNumberFormat="1" applyFill="1" applyBorder="1"/>
    <xf numFmtId="166" fontId="0" fillId="0" borderId="18" xfId="0" applyNumberFormat="1" applyFill="1" applyBorder="1"/>
    <xf numFmtId="164" fontId="7" fillId="0" borderId="28" xfId="0" applyNumberFormat="1" applyFont="1" applyFill="1" applyBorder="1"/>
    <xf numFmtId="164" fontId="0" fillId="0" borderId="28" xfId="0" applyNumberFormat="1" applyFill="1" applyBorder="1"/>
    <xf numFmtId="164" fontId="9" fillId="0" borderId="28" xfId="0" applyNumberFormat="1" applyFont="1" applyFill="1" applyBorder="1"/>
    <xf numFmtId="0" fontId="5" fillId="4" borderId="64" xfId="4" applyFont="1" applyFill="1" applyBorder="1"/>
    <xf numFmtId="3" fontId="7" fillId="0" borderId="15" xfId="0" applyNumberFormat="1" applyFont="1" applyFill="1" applyBorder="1"/>
    <xf numFmtId="1" fontId="7" fillId="0" borderId="18" xfId="0" applyNumberFormat="1" applyFont="1" applyFill="1" applyBorder="1"/>
    <xf numFmtId="2" fontId="6" fillId="0" borderId="0" xfId="0" applyNumberFormat="1" applyFont="1" applyFill="1"/>
    <xf numFmtId="1" fontId="6" fillId="0" borderId="0" xfId="0" applyNumberFormat="1" applyFont="1" applyFill="1"/>
    <xf numFmtId="0" fontId="7" fillId="0" borderId="18" xfId="0" applyFont="1" applyFill="1" applyBorder="1"/>
    <xf numFmtId="0" fontId="6" fillId="0" borderId="0" xfId="0" applyFont="1" applyFill="1"/>
    <xf numFmtId="1" fontId="7" fillId="0" borderId="20" xfId="0" applyNumberFormat="1" applyFont="1" applyFill="1" applyBorder="1"/>
    <xf numFmtId="2" fontId="6" fillId="0" borderId="21" xfId="0" applyNumberFormat="1" applyFont="1" applyFill="1" applyBorder="1"/>
    <xf numFmtId="2" fontId="6" fillId="5" borderId="0" xfId="0" applyNumberFormat="1" applyFont="1" applyFill="1"/>
    <xf numFmtId="0" fontId="2" fillId="0" borderId="0" xfId="4" applyNumberFormat="1" applyFont="1" applyFill="1" applyBorder="1" applyAlignment="1">
      <alignment horizontal="center" wrapText="1"/>
    </xf>
    <xf numFmtId="164" fontId="10" fillId="0" borderId="31" xfId="4" applyNumberFormat="1" applyFont="1" applyBorder="1" applyAlignment="1">
      <alignment horizontal="center" wrapText="1"/>
    </xf>
    <xf numFmtId="164" fontId="10" fillId="0" borderId="32" xfId="4" applyNumberFormat="1" applyFont="1" applyBorder="1" applyAlignment="1">
      <alignment horizontal="center" wrapText="1"/>
    </xf>
    <xf numFmtId="0" fontId="10" fillId="2" borderId="37" xfId="4" applyFont="1" applyFill="1" applyBorder="1" applyAlignment="1">
      <alignment horizontal="center"/>
    </xf>
    <xf numFmtId="0" fontId="10" fillId="2" borderId="38" xfId="4" applyFont="1" applyFill="1" applyBorder="1" applyAlignment="1">
      <alignment horizontal="center"/>
    </xf>
    <xf numFmtId="0" fontId="10" fillId="2" borderId="39" xfId="4" applyFont="1" applyFill="1" applyBorder="1" applyAlignment="1">
      <alignment horizontal="center"/>
    </xf>
    <xf numFmtId="166" fontId="10" fillId="2" borderId="37" xfId="4" applyNumberFormat="1" applyFont="1" applyFill="1" applyBorder="1" applyAlignment="1">
      <alignment horizontal="center"/>
    </xf>
    <xf numFmtId="166" fontId="10" fillId="2" borderId="38" xfId="4" applyNumberFormat="1" applyFont="1" applyFill="1" applyBorder="1" applyAlignment="1">
      <alignment horizontal="center"/>
    </xf>
    <xf numFmtId="166" fontId="10" fillId="2" borderId="39" xfId="4" applyNumberFormat="1" applyFont="1" applyFill="1" applyBorder="1" applyAlignment="1">
      <alignment horizontal="center"/>
    </xf>
    <xf numFmtId="0" fontId="10" fillId="2" borderId="40" xfId="4" applyFont="1" applyFill="1" applyBorder="1" applyAlignment="1">
      <alignment horizontal="center"/>
    </xf>
    <xf numFmtId="0" fontId="10" fillId="2" borderId="41" xfId="4" applyFont="1" applyFill="1" applyBorder="1" applyAlignment="1">
      <alignment horizontal="center"/>
    </xf>
    <xf numFmtId="164" fontId="10" fillId="0" borderId="40" xfId="4" applyNumberFormat="1" applyFont="1" applyBorder="1" applyAlignment="1">
      <alignment horizontal="center" wrapText="1"/>
    </xf>
    <xf numFmtId="164" fontId="10" fillId="0" borderId="8" xfId="4" applyNumberFormat="1" applyFont="1" applyBorder="1" applyAlignment="1">
      <alignment horizontal="center" wrapText="1"/>
    </xf>
    <xf numFmtId="164" fontId="10" fillId="0" borderId="42" xfId="4" applyNumberFormat="1" applyFont="1" applyBorder="1" applyAlignment="1">
      <alignment horizontal="center" wrapText="1"/>
    </xf>
    <xf numFmtId="164" fontId="10" fillId="0" borderId="44" xfId="4" applyNumberFormat="1" applyFont="1" applyBorder="1" applyAlignment="1">
      <alignment horizontal="center" wrapText="1"/>
    </xf>
    <xf numFmtId="0" fontId="15" fillId="0" borderId="37" xfId="4" applyFont="1" applyBorder="1" applyAlignment="1">
      <alignment horizontal="center"/>
    </xf>
    <xf numFmtId="0" fontId="15" fillId="0" borderId="38" xfId="4" applyFont="1" applyBorder="1" applyAlignment="1">
      <alignment horizontal="center"/>
    </xf>
    <xf numFmtId="0" fontId="15" fillId="0" borderId="39" xfId="4" applyFont="1" applyBorder="1" applyAlignment="1">
      <alignment horizontal="center"/>
    </xf>
    <xf numFmtId="3" fontId="15" fillId="0" borderId="29" xfId="4" applyNumberFormat="1" applyFont="1" applyBorder="1" applyAlignment="1">
      <alignment horizontal="center"/>
    </xf>
    <xf numFmtId="3" fontId="15" fillId="0" borderId="31" xfId="4" applyNumberFormat="1" applyFont="1" applyBorder="1" applyAlignment="1">
      <alignment horizontal="center"/>
    </xf>
    <xf numFmtId="0" fontId="15" fillId="0" borderId="29" xfId="4" applyFont="1" applyBorder="1" applyAlignment="1">
      <alignment horizontal="center"/>
    </xf>
    <xf numFmtId="0" fontId="15" fillId="0" borderId="30" xfId="4" applyFont="1" applyBorder="1" applyAlignment="1">
      <alignment horizontal="center"/>
    </xf>
    <xf numFmtId="3" fontId="15" fillId="0" borderId="46" xfId="4" applyNumberFormat="1" applyFont="1" applyBorder="1" applyAlignment="1">
      <alignment horizontal="center" vertical="center" wrapText="1"/>
    </xf>
    <xf numFmtId="3" fontId="15" fillId="0" borderId="49" xfId="4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/>
    </xf>
    <xf numFmtId="0" fontId="17" fillId="0" borderId="50" xfId="4" applyFont="1" applyBorder="1" applyAlignment="1">
      <alignment horizontal="center"/>
    </xf>
    <xf numFmtId="0" fontId="17" fillId="0" borderId="51" xfId="4" applyFont="1" applyBorder="1" applyAlignment="1">
      <alignment horizontal="center"/>
    </xf>
    <xf numFmtId="0" fontId="17" fillId="0" borderId="52" xfId="4" applyFont="1" applyBorder="1" applyAlignment="1">
      <alignment horizontal="center" wrapText="1"/>
    </xf>
    <xf numFmtId="0" fontId="17" fillId="0" borderId="53" xfId="4" applyFont="1" applyBorder="1" applyAlignment="1">
      <alignment horizontal="center" wrapText="1"/>
    </xf>
    <xf numFmtId="0" fontId="17" fillId="0" borderId="42" xfId="4" applyFont="1" applyBorder="1" applyAlignment="1">
      <alignment horizontal="center" wrapText="1"/>
    </xf>
    <xf numFmtId="0" fontId="9" fillId="0" borderId="34" xfId="0" applyFont="1" applyBorder="1" applyAlignment="1">
      <alignment horizontal="center"/>
    </xf>
    <xf numFmtId="3" fontId="2" fillId="0" borderId="29" xfId="4" applyNumberFormat="1" applyFont="1" applyBorder="1" applyAlignment="1">
      <alignment horizontal="center"/>
    </xf>
    <xf numFmtId="3" fontId="2" fillId="0" borderId="30" xfId="4" applyNumberFormat="1" applyFont="1" applyBorder="1" applyAlignment="1">
      <alignment horizontal="center"/>
    </xf>
    <xf numFmtId="3" fontId="2" fillId="0" borderId="31" xfId="4" applyNumberFormat="1" applyFont="1" applyBorder="1" applyAlignment="1">
      <alignment horizontal="center"/>
    </xf>
    <xf numFmtId="0" fontId="2" fillId="0" borderId="37" xfId="4" applyFont="1" applyBorder="1" applyAlignment="1">
      <alignment horizontal="center"/>
    </xf>
    <xf numFmtId="0" fontId="2" fillId="0" borderId="38" xfId="4" applyFont="1" applyBorder="1" applyAlignment="1">
      <alignment horizontal="center"/>
    </xf>
    <xf numFmtId="0" fontId="2" fillId="0" borderId="39" xfId="4" applyFont="1" applyBorder="1" applyAlignment="1">
      <alignment horizontal="center"/>
    </xf>
    <xf numFmtId="3" fontId="2" fillId="0" borderId="29" xfId="4" applyNumberFormat="1" applyFont="1" applyBorder="1" applyAlignment="1">
      <alignment horizontal="center" wrapText="1"/>
    </xf>
    <xf numFmtId="3" fontId="2" fillId="0" borderId="30" xfId="4" applyNumberFormat="1" applyFont="1" applyBorder="1" applyAlignment="1">
      <alignment horizontal="center" wrapText="1"/>
    </xf>
    <xf numFmtId="3" fontId="2" fillId="0" borderId="31" xfId="4" applyNumberFormat="1" applyFont="1" applyBorder="1" applyAlignment="1">
      <alignment horizontal="center" wrapText="1"/>
    </xf>
    <xf numFmtId="3" fontId="2" fillId="0" borderId="37" xfId="4" applyNumberFormat="1" applyFont="1" applyBorder="1" applyAlignment="1">
      <alignment horizontal="center"/>
    </xf>
    <xf numFmtId="3" fontId="2" fillId="0" borderId="38" xfId="4" applyNumberFormat="1" applyFont="1" applyBorder="1" applyAlignment="1">
      <alignment horizontal="center"/>
    </xf>
    <xf numFmtId="3" fontId="2" fillId="0" borderId="39" xfId="4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" xfId="6" xr:uid="{5F51ED1F-6904-475C-90C5-B4215C9834BB}"/>
    <cellStyle name="Normal 4" xfId="4" xr:uid="{9B42515D-ABB0-4998-BE01-D099E0865B81}"/>
    <cellStyle name="Percent" xfId="3" builtinId="5"/>
    <cellStyle name="Percent 2" xfId="5" xr:uid="{DA1005A2-D4B8-4D83-B708-DADBD785B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B28F-33BC-4A10-902A-241E1338B127}">
  <dimension ref="A1:J72"/>
  <sheetViews>
    <sheetView workbookViewId="0">
      <selection activeCell="A72" sqref="A72"/>
    </sheetView>
  </sheetViews>
  <sheetFormatPr defaultRowHeight="14.4" x14ac:dyDescent="0.3"/>
  <cols>
    <col min="1" max="1" width="37.6640625" customWidth="1"/>
    <col min="10" max="10" width="19.33203125" customWidth="1"/>
  </cols>
  <sheetData>
    <row r="1" spans="1:10" ht="22.2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77</v>
      </c>
    </row>
    <row r="2" spans="1:10" ht="15" thickBot="1" x14ac:dyDescent="0.35">
      <c r="A2" s="9" t="s">
        <v>9</v>
      </c>
      <c r="B2" s="10"/>
      <c r="C2" s="11"/>
      <c r="D2" s="12"/>
      <c r="E2" s="13"/>
      <c r="F2" s="266"/>
      <c r="G2" s="12"/>
      <c r="H2" s="14"/>
      <c r="I2" s="15"/>
      <c r="J2" s="16"/>
    </row>
    <row r="3" spans="1:10" x14ac:dyDescent="0.3">
      <c r="A3" s="17" t="s">
        <v>10</v>
      </c>
      <c r="B3" s="267">
        <f>Expenditures!P4</f>
        <v>7550</v>
      </c>
      <c r="C3" s="220">
        <v>2</v>
      </c>
      <c r="D3" s="220">
        <v>2</v>
      </c>
      <c r="E3" s="220">
        <v>4</v>
      </c>
      <c r="F3" s="268">
        <v>0</v>
      </c>
      <c r="G3" s="220">
        <v>3.48</v>
      </c>
      <c r="H3" s="269">
        <v>3.48</v>
      </c>
      <c r="I3" s="220">
        <v>0</v>
      </c>
      <c r="J3" s="224" t="s">
        <v>11</v>
      </c>
    </row>
    <row r="4" spans="1:10" x14ac:dyDescent="0.3">
      <c r="A4" s="17" t="s">
        <v>12</v>
      </c>
      <c r="B4" s="241">
        <f>Expenditures!P5</f>
        <v>9731</v>
      </c>
      <c r="C4" s="220">
        <v>2</v>
      </c>
      <c r="D4" s="220">
        <v>1</v>
      </c>
      <c r="E4" s="220">
        <v>4</v>
      </c>
      <c r="F4" s="268">
        <v>0</v>
      </c>
      <c r="G4" s="220">
        <v>3</v>
      </c>
      <c r="H4" s="270">
        <v>3</v>
      </c>
      <c r="I4" s="220">
        <v>20</v>
      </c>
      <c r="J4" s="224" t="s">
        <v>11</v>
      </c>
    </row>
    <row r="5" spans="1:10" x14ac:dyDescent="0.3">
      <c r="A5" s="17" t="s">
        <v>13</v>
      </c>
      <c r="B5" s="241">
        <f>Expenditures!P6</f>
        <v>8037</v>
      </c>
      <c r="C5" s="220">
        <v>2</v>
      </c>
      <c r="D5" s="220">
        <v>0</v>
      </c>
      <c r="E5" s="220">
        <v>3</v>
      </c>
      <c r="F5" s="268">
        <v>1</v>
      </c>
      <c r="G5" s="220">
        <v>2.5499999999999998</v>
      </c>
      <c r="H5" s="269">
        <v>2.5499999999999998</v>
      </c>
      <c r="I5" s="220">
        <v>100</v>
      </c>
      <c r="J5" s="224" t="s">
        <v>11</v>
      </c>
    </row>
    <row r="6" spans="1:10" x14ac:dyDescent="0.3">
      <c r="A6" s="17" t="s">
        <v>14</v>
      </c>
      <c r="B6" s="241">
        <f>Expenditures!P7</f>
        <v>18098</v>
      </c>
      <c r="C6" s="220">
        <v>3</v>
      </c>
      <c r="D6" s="220">
        <v>1</v>
      </c>
      <c r="E6" s="220">
        <v>7</v>
      </c>
      <c r="F6" s="268">
        <v>0</v>
      </c>
      <c r="G6" s="220">
        <v>6.13</v>
      </c>
      <c r="H6" s="269">
        <v>6.13</v>
      </c>
      <c r="I6" s="220">
        <v>31</v>
      </c>
      <c r="J6" s="224" t="s">
        <v>11</v>
      </c>
    </row>
    <row r="7" spans="1:10" x14ac:dyDescent="0.3">
      <c r="A7" s="17" t="s">
        <v>15</v>
      </c>
      <c r="B7" s="241">
        <f>Expenditures!P8</f>
        <v>8805</v>
      </c>
      <c r="C7" s="220">
        <v>1</v>
      </c>
      <c r="D7" s="220">
        <v>1</v>
      </c>
      <c r="E7" s="220">
        <v>1</v>
      </c>
      <c r="F7" s="268">
        <v>1</v>
      </c>
      <c r="G7" s="220">
        <v>2</v>
      </c>
      <c r="H7" s="269">
        <v>2</v>
      </c>
      <c r="I7" s="220">
        <v>0</v>
      </c>
      <c r="J7" s="224" t="s">
        <v>16</v>
      </c>
    </row>
    <row r="8" spans="1:10" x14ac:dyDescent="0.3">
      <c r="A8" s="17" t="s">
        <v>17</v>
      </c>
      <c r="B8" s="241">
        <f>Expenditures!P9</f>
        <v>7333</v>
      </c>
      <c r="C8" s="220">
        <v>1</v>
      </c>
      <c r="D8" s="220">
        <v>0</v>
      </c>
      <c r="E8" s="220">
        <v>3</v>
      </c>
      <c r="F8" s="268">
        <v>0</v>
      </c>
      <c r="G8" s="220">
        <v>2.25</v>
      </c>
      <c r="H8" s="269">
        <v>2.25</v>
      </c>
      <c r="I8" s="220">
        <v>50</v>
      </c>
      <c r="J8" s="224" t="s">
        <v>18</v>
      </c>
    </row>
    <row r="9" spans="1:10" x14ac:dyDescent="0.3">
      <c r="A9" s="17" t="s">
        <v>19</v>
      </c>
      <c r="B9" s="241">
        <f>Expenditures!P10</f>
        <v>5701</v>
      </c>
      <c r="C9" s="220">
        <v>1</v>
      </c>
      <c r="D9" s="220">
        <v>1</v>
      </c>
      <c r="E9" s="220">
        <v>2</v>
      </c>
      <c r="F9" s="268">
        <v>0</v>
      </c>
      <c r="G9" s="220">
        <v>2</v>
      </c>
      <c r="H9" s="269">
        <v>2</v>
      </c>
      <c r="I9" s="220">
        <v>0</v>
      </c>
      <c r="J9" s="224" t="s">
        <v>11</v>
      </c>
    </row>
    <row r="10" spans="1:10" x14ac:dyDescent="0.3">
      <c r="A10" s="17" t="s">
        <v>20</v>
      </c>
      <c r="B10" s="241">
        <f>Expenditures!P11</f>
        <v>9990</v>
      </c>
      <c r="C10" s="220">
        <v>3</v>
      </c>
      <c r="D10" s="220">
        <v>1</v>
      </c>
      <c r="E10" s="220">
        <v>5</v>
      </c>
      <c r="F10" s="271"/>
      <c r="G10" s="220">
        <v>3.75</v>
      </c>
      <c r="H10" s="269">
        <v>3.75</v>
      </c>
      <c r="I10" s="224"/>
      <c r="J10" s="224" t="s">
        <v>16</v>
      </c>
    </row>
    <row r="11" spans="1:10" x14ac:dyDescent="0.3">
      <c r="A11" s="17" t="s">
        <v>21</v>
      </c>
      <c r="B11" s="241">
        <f>Expenditures!P12</f>
        <v>4761</v>
      </c>
      <c r="C11" s="220">
        <v>1</v>
      </c>
      <c r="D11" s="220">
        <v>1</v>
      </c>
      <c r="E11" s="220">
        <v>1</v>
      </c>
      <c r="F11" s="268">
        <v>2</v>
      </c>
      <c r="G11" s="220">
        <v>3</v>
      </c>
      <c r="H11" s="269">
        <v>3</v>
      </c>
      <c r="I11" s="220">
        <v>150</v>
      </c>
      <c r="J11" s="224" t="s">
        <v>22</v>
      </c>
    </row>
    <row r="12" spans="1:10" x14ac:dyDescent="0.3">
      <c r="A12" s="17" t="s">
        <v>23</v>
      </c>
      <c r="B12" s="241">
        <f>Expenditures!P13</f>
        <v>12035</v>
      </c>
      <c r="C12" s="220">
        <v>2</v>
      </c>
      <c r="D12" s="220">
        <v>1</v>
      </c>
      <c r="E12" s="220">
        <v>1</v>
      </c>
      <c r="F12" s="268">
        <v>3</v>
      </c>
      <c r="G12" s="220">
        <v>2.88</v>
      </c>
      <c r="H12" s="269">
        <v>2.86</v>
      </c>
      <c r="I12" s="220">
        <v>15</v>
      </c>
      <c r="J12" s="224" t="s">
        <v>16</v>
      </c>
    </row>
    <row r="13" spans="1:10" x14ac:dyDescent="0.3">
      <c r="A13" s="17" t="s">
        <v>24</v>
      </c>
      <c r="B13" s="241">
        <f>Expenditures!P14</f>
        <v>8143</v>
      </c>
      <c r="C13" s="220">
        <v>2</v>
      </c>
      <c r="D13" s="220">
        <v>0</v>
      </c>
      <c r="E13" s="220">
        <v>4</v>
      </c>
      <c r="F13" s="268">
        <v>0</v>
      </c>
      <c r="G13" s="220">
        <v>2.7</v>
      </c>
      <c r="H13" s="269">
        <v>2.7</v>
      </c>
      <c r="I13" s="220">
        <v>0</v>
      </c>
      <c r="J13" s="224" t="s">
        <v>11</v>
      </c>
    </row>
    <row r="14" spans="1:10" x14ac:dyDescent="0.3">
      <c r="A14" s="17" t="s">
        <v>25</v>
      </c>
      <c r="B14" s="241">
        <f>Expenditures!P15</f>
        <v>12364</v>
      </c>
      <c r="C14" s="220">
        <v>2</v>
      </c>
      <c r="D14" s="220">
        <v>0</v>
      </c>
      <c r="E14" s="220">
        <v>7</v>
      </c>
      <c r="F14" s="268">
        <v>2</v>
      </c>
      <c r="G14" s="220">
        <v>1.45</v>
      </c>
      <c r="H14" s="269">
        <v>1.45</v>
      </c>
      <c r="I14" s="220">
        <v>100</v>
      </c>
      <c r="J14" s="224" t="s">
        <v>16</v>
      </c>
    </row>
    <row r="15" spans="1:10" x14ac:dyDescent="0.3">
      <c r="A15" s="17"/>
      <c r="B15" s="241"/>
      <c r="C15" s="220"/>
      <c r="D15" s="270"/>
      <c r="E15" s="224"/>
      <c r="F15" s="271"/>
      <c r="G15" s="270"/>
      <c r="H15" s="272"/>
      <c r="I15" s="268"/>
      <c r="J15" s="231"/>
    </row>
    <row r="16" spans="1:10" x14ac:dyDescent="0.3">
      <c r="A16" s="23" t="s">
        <v>26</v>
      </c>
      <c r="B16" s="241"/>
      <c r="C16" s="220"/>
      <c r="D16" s="270"/>
      <c r="E16" s="224"/>
      <c r="F16" s="271"/>
      <c r="G16" s="270"/>
      <c r="H16" s="272"/>
      <c r="I16" s="268"/>
      <c r="J16" s="231"/>
    </row>
    <row r="17" spans="1:10" x14ac:dyDescent="0.3">
      <c r="A17" s="17" t="s">
        <v>27</v>
      </c>
      <c r="B17" s="241">
        <f>Expenditures!P18</f>
        <v>29370</v>
      </c>
      <c r="C17" s="220">
        <v>6</v>
      </c>
      <c r="D17" s="220">
        <v>2</v>
      </c>
      <c r="E17" s="220">
        <v>12</v>
      </c>
      <c r="F17" s="268">
        <v>3</v>
      </c>
      <c r="G17" s="220">
        <v>12.09</v>
      </c>
      <c r="H17" s="269">
        <v>12.09</v>
      </c>
      <c r="I17" s="220">
        <v>245.5</v>
      </c>
      <c r="J17" s="224" t="s">
        <v>22</v>
      </c>
    </row>
    <row r="18" spans="1:10" x14ac:dyDescent="0.3">
      <c r="A18" s="17" t="s">
        <v>28</v>
      </c>
      <c r="B18" s="241">
        <f>Expenditures!P19</f>
        <v>20197</v>
      </c>
      <c r="C18" s="220">
        <v>1</v>
      </c>
      <c r="D18" s="220">
        <v>2</v>
      </c>
      <c r="E18" s="220">
        <v>7</v>
      </c>
      <c r="F18" s="268">
        <v>1</v>
      </c>
      <c r="G18" s="220">
        <v>5.33</v>
      </c>
      <c r="H18" s="269">
        <v>5.33</v>
      </c>
      <c r="I18" s="220">
        <v>0</v>
      </c>
      <c r="J18" s="224" t="s">
        <v>29</v>
      </c>
    </row>
    <row r="19" spans="1:10" x14ac:dyDescent="0.3">
      <c r="A19" s="17" t="s">
        <v>30</v>
      </c>
      <c r="B19" s="241">
        <f>Expenditures!P20</f>
        <v>34806</v>
      </c>
      <c r="C19" s="220">
        <v>5</v>
      </c>
      <c r="D19" s="220">
        <v>1</v>
      </c>
      <c r="E19" s="220">
        <v>10</v>
      </c>
      <c r="F19" s="268">
        <v>1</v>
      </c>
      <c r="G19" s="220">
        <v>8.15</v>
      </c>
      <c r="H19" s="269">
        <v>8.15</v>
      </c>
      <c r="I19" s="220">
        <v>570</v>
      </c>
      <c r="J19" s="224" t="s">
        <v>16</v>
      </c>
    </row>
    <row r="20" spans="1:10" x14ac:dyDescent="0.3">
      <c r="A20" s="17" t="s">
        <v>31</v>
      </c>
      <c r="B20" s="241">
        <f>Expenditures!P21</f>
        <v>31438</v>
      </c>
      <c r="C20" s="220">
        <v>6</v>
      </c>
      <c r="D20" s="220">
        <v>1</v>
      </c>
      <c r="E20" s="220">
        <v>24</v>
      </c>
      <c r="F20" s="268">
        <v>0</v>
      </c>
      <c r="G20" s="220">
        <v>9.1</v>
      </c>
      <c r="H20" s="269">
        <v>9.1</v>
      </c>
      <c r="I20" s="220">
        <v>97</v>
      </c>
      <c r="J20" s="224" t="s">
        <v>22</v>
      </c>
    </row>
    <row r="21" spans="1:10" x14ac:dyDescent="0.3">
      <c r="A21" s="17" t="s">
        <v>32</v>
      </c>
      <c r="B21" s="241">
        <f>Expenditures!P22</f>
        <v>21088</v>
      </c>
      <c r="C21" s="220">
        <v>1</v>
      </c>
      <c r="D21" s="220">
        <v>1</v>
      </c>
      <c r="E21" s="220">
        <v>5</v>
      </c>
      <c r="F21" s="268">
        <v>2</v>
      </c>
      <c r="G21" s="220">
        <v>5.43</v>
      </c>
      <c r="H21" s="269">
        <v>5.43</v>
      </c>
      <c r="I21" s="220">
        <v>80</v>
      </c>
      <c r="J21" s="224" t="s">
        <v>33</v>
      </c>
    </row>
    <row r="22" spans="1:10" x14ac:dyDescent="0.3">
      <c r="A22" s="17" t="s">
        <v>34</v>
      </c>
      <c r="B22" s="241">
        <f>Expenditures!P23</f>
        <v>26570</v>
      </c>
      <c r="C22" s="220">
        <v>2</v>
      </c>
      <c r="D22" s="220">
        <v>1</v>
      </c>
      <c r="E22" s="220">
        <v>3</v>
      </c>
      <c r="F22" s="268">
        <v>4</v>
      </c>
      <c r="G22" s="220">
        <v>7</v>
      </c>
      <c r="H22" s="269">
        <v>7</v>
      </c>
      <c r="I22" s="220">
        <v>0</v>
      </c>
      <c r="J22" s="224" t="s">
        <v>33</v>
      </c>
    </row>
    <row r="23" spans="1:10" x14ac:dyDescent="0.3">
      <c r="A23" s="17" t="s">
        <v>35</v>
      </c>
      <c r="B23" s="241">
        <f>Expenditures!P24</f>
        <v>28408</v>
      </c>
      <c r="C23" s="220">
        <v>1</v>
      </c>
      <c r="D23" s="220">
        <v>1</v>
      </c>
      <c r="E23" s="220">
        <v>6</v>
      </c>
      <c r="F23" s="268">
        <v>6</v>
      </c>
      <c r="G23" s="220">
        <v>9.25</v>
      </c>
      <c r="H23" s="269">
        <v>9.25</v>
      </c>
      <c r="I23" s="220">
        <v>64</v>
      </c>
      <c r="J23" s="224" t="s">
        <v>22</v>
      </c>
    </row>
    <row r="24" spans="1:10" x14ac:dyDescent="0.3">
      <c r="A24" s="17" t="s">
        <v>36</v>
      </c>
      <c r="B24" s="241">
        <f>Expenditures!P25</f>
        <v>29683</v>
      </c>
      <c r="C24" s="220">
        <v>5</v>
      </c>
      <c r="D24" s="220">
        <v>1</v>
      </c>
      <c r="E24" s="220">
        <v>9</v>
      </c>
      <c r="F24" s="268">
        <v>0</v>
      </c>
      <c r="G24" s="220">
        <v>8.08</v>
      </c>
      <c r="H24" s="269">
        <v>8.08</v>
      </c>
      <c r="I24" s="220">
        <v>1392</v>
      </c>
      <c r="J24" s="224" t="s">
        <v>16</v>
      </c>
    </row>
    <row r="25" spans="1:10" x14ac:dyDescent="0.3">
      <c r="A25" s="17" t="s">
        <v>37</v>
      </c>
      <c r="B25" s="241">
        <f>Expenditures!P26</f>
        <v>34110</v>
      </c>
      <c r="C25" s="220">
        <v>3</v>
      </c>
      <c r="D25" s="220">
        <v>1</v>
      </c>
      <c r="E25" s="220">
        <v>8</v>
      </c>
      <c r="F25" s="268">
        <v>1</v>
      </c>
      <c r="G25" s="220">
        <v>5.83</v>
      </c>
      <c r="H25" s="269">
        <v>5.83</v>
      </c>
      <c r="I25" s="220">
        <v>440</v>
      </c>
      <c r="J25" s="224" t="s">
        <v>11</v>
      </c>
    </row>
    <row r="26" spans="1:10" x14ac:dyDescent="0.3">
      <c r="A26" s="17" t="s">
        <v>38</v>
      </c>
      <c r="B26" s="241">
        <f>Expenditures!P27</f>
        <v>28673</v>
      </c>
      <c r="C26" s="220">
        <v>1</v>
      </c>
      <c r="D26" s="220">
        <v>1</v>
      </c>
      <c r="E26" s="220">
        <v>5</v>
      </c>
      <c r="F26" s="268">
        <v>0</v>
      </c>
      <c r="G26" s="220">
        <v>4.38</v>
      </c>
      <c r="H26" s="269">
        <v>4.38</v>
      </c>
      <c r="I26" s="220">
        <v>0</v>
      </c>
      <c r="J26" s="224" t="s">
        <v>22</v>
      </c>
    </row>
    <row r="27" spans="1:10" x14ac:dyDescent="0.3">
      <c r="A27" s="17" t="s">
        <v>39</v>
      </c>
      <c r="B27" s="241">
        <f>Expenditures!P28</f>
        <v>35138</v>
      </c>
      <c r="C27" s="220">
        <v>3</v>
      </c>
      <c r="D27" s="220">
        <v>1</v>
      </c>
      <c r="E27" s="220">
        <v>17</v>
      </c>
      <c r="F27" s="268">
        <v>0</v>
      </c>
      <c r="G27" s="220">
        <v>12.26</v>
      </c>
      <c r="H27" s="269">
        <v>12.26</v>
      </c>
      <c r="I27" s="220">
        <v>25.75</v>
      </c>
      <c r="J27" s="224" t="s">
        <v>22</v>
      </c>
    </row>
    <row r="28" spans="1:10" x14ac:dyDescent="0.3">
      <c r="A28" s="17" t="s">
        <v>40</v>
      </c>
      <c r="B28" s="241">
        <f>Expenditures!P29</f>
        <v>24811</v>
      </c>
      <c r="C28" s="220">
        <v>5</v>
      </c>
      <c r="D28" s="220">
        <v>1</v>
      </c>
      <c r="E28" s="220">
        <v>12</v>
      </c>
      <c r="F28" s="271"/>
      <c r="G28" s="220">
        <v>10.65</v>
      </c>
      <c r="H28" s="269">
        <v>10.65</v>
      </c>
      <c r="I28" s="220">
        <v>1497.8</v>
      </c>
      <c r="J28" s="224" t="s">
        <v>33</v>
      </c>
    </row>
    <row r="29" spans="1:10" x14ac:dyDescent="0.3">
      <c r="A29" s="17" t="s">
        <v>41</v>
      </c>
      <c r="B29" s="241">
        <f>Expenditures!P30</f>
        <v>28125</v>
      </c>
      <c r="C29" s="220">
        <v>2</v>
      </c>
      <c r="D29" s="220">
        <v>1</v>
      </c>
      <c r="E29" s="220">
        <v>10</v>
      </c>
      <c r="F29" s="268">
        <v>1</v>
      </c>
      <c r="G29" s="220">
        <v>8.2799999999999994</v>
      </c>
      <c r="H29" s="269">
        <v>8.2750000000000004</v>
      </c>
      <c r="I29" s="220">
        <v>20</v>
      </c>
      <c r="J29" s="224" t="s">
        <v>22</v>
      </c>
    </row>
    <row r="30" spans="1:10" x14ac:dyDescent="0.3">
      <c r="A30" s="17" t="s">
        <v>42</v>
      </c>
      <c r="B30" s="241">
        <f>Expenditures!P31</f>
        <v>19681</v>
      </c>
      <c r="C30" s="220">
        <v>1</v>
      </c>
      <c r="D30" s="220">
        <v>1</v>
      </c>
      <c r="E30" s="220">
        <v>1</v>
      </c>
      <c r="F30" s="268">
        <v>9</v>
      </c>
      <c r="G30" s="220">
        <v>6</v>
      </c>
      <c r="H30" s="269">
        <v>6</v>
      </c>
      <c r="I30" s="220">
        <v>1200</v>
      </c>
      <c r="J30" s="224" t="s">
        <v>33</v>
      </c>
    </row>
    <row r="31" spans="1:10" x14ac:dyDescent="0.3">
      <c r="A31" s="17" t="s">
        <v>43</v>
      </c>
      <c r="B31" s="241">
        <f>Expenditures!P32</f>
        <v>25948</v>
      </c>
      <c r="C31" s="220">
        <v>1</v>
      </c>
      <c r="D31" s="220">
        <v>1</v>
      </c>
      <c r="E31" s="220">
        <v>1</v>
      </c>
      <c r="F31" s="268">
        <v>5</v>
      </c>
      <c r="G31" s="220">
        <v>3.95</v>
      </c>
      <c r="H31" s="269">
        <v>3.95</v>
      </c>
      <c r="I31" s="220">
        <v>5</v>
      </c>
      <c r="J31" s="224" t="s">
        <v>22</v>
      </c>
    </row>
    <row r="32" spans="1:10" x14ac:dyDescent="0.3">
      <c r="A32" s="17"/>
      <c r="B32" s="241"/>
      <c r="C32" s="220"/>
      <c r="D32" s="270"/>
      <c r="E32" s="224"/>
      <c r="F32" s="271"/>
      <c r="G32" s="270"/>
      <c r="H32" s="269"/>
      <c r="I32" s="271"/>
      <c r="J32" s="231"/>
    </row>
    <row r="33" spans="1:10" x14ac:dyDescent="0.3">
      <c r="A33" s="23" t="s">
        <v>44</v>
      </c>
      <c r="B33" s="241"/>
      <c r="C33" s="220"/>
      <c r="D33" s="270"/>
      <c r="E33" s="224"/>
      <c r="F33" s="271"/>
      <c r="G33" s="270"/>
      <c r="H33" s="272"/>
      <c r="I33" s="271"/>
      <c r="J33" s="231"/>
    </row>
    <row r="34" spans="1:10" x14ac:dyDescent="0.3">
      <c r="A34" s="17" t="s">
        <v>45</v>
      </c>
      <c r="B34" s="241">
        <f>Expenditures!P35</f>
        <v>57603</v>
      </c>
      <c r="C34" s="220">
        <v>4</v>
      </c>
      <c r="D34" s="220">
        <v>3</v>
      </c>
      <c r="E34" s="220">
        <v>7</v>
      </c>
      <c r="F34" s="268">
        <v>10</v>
      </c>
      <c r="G34" s="220">
        <v>12.34</v>
      </c>
      <c r="H34" s="269">
        <v>12.34</v>
      </c>
      <c r="I34" s="220">
        <v>150</v>
      </c>
      <c r="J34" s="224" t="s">
        <v>33</v>
      </c>
    </row>
    <row r="35" spans="1:10" x14ac:dyDescent="0.3">
      <c r="A35" s="17" t="s">
        <v>46</v>
      </c>
      <c r="B35" s="241">
        <f>Expenditures!P36</f>
        <v>46094</v>
      </c>
      <c r="C35" s="220">
        <v>5</v>
      </c>
      <c r="D35" s="220">
        <v>3</v>
      </c>
      <c r="E35" s="220">
        <v>26</v>
      </c>
      <c r="F35" s="268">
        <v>5</v>
      </c>
      <c r="G35" s="220">
        <v>27.63</v>
      </c>
      <c r="H35" s="269">
        <v>27.63</v>
      </c>
      <c r="I35" s="220">
        <v>2593</v>
      </c>
      <c r="J35" s="215">
        <v>85001</v>
      </c>
    </row>
    <row r="36" spans="1:10" x14ac:dyDescent="0.3">
      <c r="A36" s="17" t="s">
        <v>48</v>
      </c>
      <c r="B36" s="241">
        <f>Expenditures!P37</f>
        <v>54072</v>
      </c>
      <c r="C36" s="220">
        <v>4</v>
      </c>
      <c r="D36" s="220">
        <v>3</v>
      </c>
      <c r="E36" s="220">
        <v>15</v>
      </c>
      <c r="F36" s="271"/>
      <c r="G36" s="220">
        <v>12.32</v>
      </c>
      <c r="H36" s="269">
        <v>12.32</v>
      </c>
      <c r="I36" s="220">
        <v>879.5</v>
      </c>
      <c r="J36" s="224" t="s">
        <v>29</v>
      </c>
    </row>
    <row r="37" spans="1:10" x14ac:dyDescent="0.3">
      <c r="A37" s="17" t="s">
        <v>49</v>
      </c>
      <c r="B37" s="241">
        <f>Expenditures!P38</f>
        <v>57261</v>
      </c>
      <c r="C37" s="220">
        <v>2</v>
      </c>
      <c r="D37" s="220">
        <v>1</v>
      </c>
      <c r="E37" s="220">
        <v>17</v>
      </c>
      <c r="F37" s="268">
        <v>2</v>
      </c>
      <c r="G37" s="220">
        <v>15.31</v>
      </c>
      <c r="H37" s="269">
        <v>15.3</v>
      </c>
      <c r="I37" s="220">
        <v>889</v>
      </c>
      <c r="J37" s="224" t="s">
        <v>22</v>
      </c>
    </row>
    <row r="38" spans="1:10" x14ac:dyDescent="0.3">
      <c r="A38" s="17" t="s">
        <v>50</v>
      </c>
      <c r="B38" s="241">
        <f>Expenditures!P39</f>
        <v>43589</v>
      </c>
      <c r="C38" s="220">
        <v>6</v>
      </c>
      <c r="D38" s="224"/>
      <c r="E38" s="220">
        <v>10</v>
      </c>
      <c r="F38" s="268">
        <v>2</v>
      </c>
      <c r="G38" s="220">
        <v>7.06</v>
      </c>
      <c r="H38" s="269">
        <v>7.05</v>
      </c>
      <c r="I38" s="220">
        <v>50</v>
      </c>
      <c r="J38" s="224" t="s">
        <v>16</v>
      </c>
    </row>
    <row r="39" spans="1:10" x14ac:dyDescent="0.3">
      <c r="A39" s="17" t="s">
        <v>51</v>
      </c>
      <c r="B39" s="241">
        <f>Expenditures!P40</f>
        <v>51427</v>
      </c>
      <c r="C39" s="220">
        <v>3</v>
      </c>
      <c r="D39" s="220">
        <v>4</v>
      </c>
      <c r="E39" s="220">
        <v>13</v>
      </c>
      <c r="F39" s="268">
        <v>2</v>
      </c>
      <c r="G39" s="220">
        <v>11.1</v>
      </c>
      <c r="H39" s="269">
        <v>11.1</v>
      </c>
      <c r="I39" s="220">
        <v>630.15</v>
      </c>
      <c r="J39" s="224" t="s">
        <v>29</v>
      </c>
    </row>
    <row r="40" spans="1:10" x14ac:dyDescent="0.3">
      <c r="A40" s="17" t="s">
        <v>52</v>
      </c>
      <c r="B40" s="241">
        <f>Expenditures!P41</f>
        <v>42649</v>
      </c>
      <c r="C40" s="220">
        <v>1</v>
      </c>
      <c r="D40" s="220">
        <v>2</v>
      </c>
      <c r="E40" s="220">
        <v>10</v>
      </c>
      <c r="F40" s="268">
        <v>4</v>
      </c>
      <c r="G40" s="220">
        <v>10.9</v>
      </c>
      <c r="H40" s="269">
        <v>10.9</v>
      </c>
      <c r="I40" s="220">
        <v>100</v>
      </c>
      <c r="J40" s="224" t="s">
        <v>33</v>
      </c>
    </row>
    <row r="41" spans="1:10" x14ac:dyDescent="0.3">
      <c r="A41" s="17" t="s">
        <v>53</v>
      </c>
      <c r="B41" s="241">
        <f>Expenditures!P42</f>
        <v>42514</v>
      </c>
      <c r="C41" s="220">
        <v>7</v>
      </c>
      <c r="D41" s="220">
        <v>1</v>
      </c>
      <c r="E41" s="220">
        <v>7</v>
      </c>
      <c r="F41" s="268">
        <v>7</v>
      </c>
      <c r="G41" s="220">
        <v>11.9</v>
      </c>
      <c r="H41" s="269">
        <v>11.9</v>
      </c>
      <c r="I41" s="220">
        <v>0</v>
      </c>
      <c r="J41" s="224" t="s">
        <v>33</v>
      </c>
    </row>
    <row r="42" spans="1:10" x14ac:dyDescent="0.3">
      <c r="A42" s="17"/>
      <c r="B42" s="241"/>
      <c r="C42" s="220"/>
      <c r="D42" s="270"/>
      <c r="E42" s="224"/>
      <c r="F42" s="271"/>
      <c r="G42" s="270"/>
      <c r="H42" s="272"/>
      <c r="I42" s="268"/>
      <c r="J42" s="231"/>
    </row>
    <row r="43" spans="1:10" x14ac:dyDescent="0.3">
      <c r="A43" s="23" t="s">
        <v>54</v>
      </c>
      <c r="B43" s="241"/>
      <c r="C43" s="220"/>
      <c r="D43" s="270"/>
      <c r="E43" s="224"/>
      <c r="F43" s="271"/>
      <c r="G43" s="270"/>
      <c r="H43" s="272"/>
      <c r="I43" s="268"/>
      <c r="J43" s="231"/>
    </row>
    <row r="44" spans="1:10" x14ac:dyDescent="0.3">
      <c r="A44" s="17" t="s">
        <v>55</v>
      </c>
      <c r="B44" s="241">
        <f>Expenditures!P45</f>
        <v>60982</v>
      </c>
      <c r="C44" s="220">
        <v>8</v>
      </c>
      <c r="D44" s="220">
        <v>2</v>
      </c>
      <c r="E44" s="220">
        <v>26</v>
      </c>
      <c r="F44" s="268">
        <v>2</v>
      </c>
      <c r="G44" s="220">
        <v>15.72</v>
      </c>
      <c r="H44" s="269">
        <v>15.72</v>
      </c>
      <c r="I44" s="220">
        <v>1616</v>
      </c>
      <c r="J44" s="224" t="s">
        <v>22</v>
      </c>
    </row>
    <row r="45" spans="1:10" x14ac:dyDescent="0.3">
      <c r="A45" s="17" t="s">
        <v>56</v>
      </c>
      <c r="B45" s="241">
        <f>Expenditures!P46</f>
        <v>65783</v>
      </c>
      <c r="C45" s="220">
        <v>4</v>
      </c>
      <c r="D45" s="220">
        <v>3</v>
      </c>
      <c r="E45" s="220">
        <v>18.5</v>
      </c>
      <c r="F45" s="268">
        <v>0</v>
      </c>
      <c r="G45" s="220">
        <v>18.5</v>
      </c>
      <c r="H45" s="269">
        <v>18.5</v>
      </c>
      <c r="I45" s="220">
        <v>932</v>
      </c>
      <c r="J45" s="224" t="s">
        <v>22</v>
      </c>
    </row>
    <row r="46" spans="1:10" x14ac:dyDescent="0.3">
      <c r="A46" s="17" t="s">
        <v>57</v>
      </c>
      <c r="B46" s="241">
        <f>Expenditures!P47</f>
        <v>66569</v>
      </c>
      <c r="C46" s="220">
        <v>2</v>
      </c>
      <c r="D46" s="220">
        <v>1</v>
      </c>
      <c r="E46" s="220">
        <v>14</v>
      </c>
      <c r="F46" s="268">
        <v>1</v>
      </c>
      <c r="G46" s="220">
        <v>11.29</v>
      </c>
      <c r="H46" s="269">
        <v>11.29</v>
      </c>
      <c r="I46" s="220">
        <v>870</v>
      </c>
      <c r="J46" s="224" t="s">
        <v>33</v>
      </c>
    </row>
    <row r="47" spans="1:10" x14ac:dyDescent="0.3">
      <c r="A47" s="17" t="s">
        <v>58</v>
      </c>
      <c r="B47" s="241">
        <f>Expenditures!P48</f>
        <v>70904</v>
      </c>
      <c r="C47" s="220">
        <v>1</v>
      </c>
      <c r="D47" s="220">
        <v>2</v>
      </c>
      <c r="E47" s="220">
        <v>11</v>
      </c>
      <c r="F47" s="268">
        <v>3</v>
      </c>
      <c r="G47" s="220">
        <v>14</v>
      </c>
      <c r="H47" s="269">
        <v>14</v>
      </c>
      <c r="I47" s="220">
        <v>182</v>
      </c>
      <c r="J47" s="224" t="s">
        <v>29</v>
      </c>
    </row>
    <row r="48" spans="1:10" x14ac:dyDescent="0.3">
      <c r="A48" s="17" t="s">
        <v>59</v>
      </c>
      <c r="B48" s="241">
        <f>Expenditures!P49</f>
        <v>66024</v>
      </c>
      <c r="C48" s="220">
        <v>9</v>
      </c>
      <c r="D48" s="220">
        <v>2</v>
      </c>
      <c r="E48" s="220">
        <v>22</v>
      </c>
      <c r="F48" s="268">
        <v>4</v>
      </c>
      <c r="G48" s="220">
        <v>19.940000000000001</v>
      </c>
      <c r="H48" s="269">
        <v>19.940000000000001</v>
      </c>
      <c r="I48" s="220">
        <v>1352</v>
      </c>
      <c r="J48" s="224" t="s">
        <v>22</v>
      </c>
    </row>
    <row r="49" spans="1:10" x14ac:dyDescent="0.3">
      <c r="A49" s="17" t="s">
        <v>60</v>
      </c>
      <c r="B49" s="241">
        <f>Expenditures!P50</f>
        <v>78110</v>
      </c>
      <c r="C49" s="220">
        <v>2</v>
      </c>
      <c r="D49" s="220">
        <v>7</v>
      </c>
      <c r="E49" s="220">
        <v>21</v>
      </c>
      <c r="F49" s="268">
        <v>1</v>
      </c>
      <c r="G49" s="220">
        <v>20.350000000000001</v>
      </c>
      <c r="H49" s="269">
        <v>20.350000000000001</v>
      </c>
      <c r="I49" s="220">
        <v>172</v>
      </c>
      <c r="J49" s="215">
        <v>85001</v>
      </c>
    </row>
    <row r="50" spans="1:10" x14ac:dyDescent="0.3">
      <c r="A50" s="17" t="s">
        <v>61</v>
      </c>
      <c r="B50" s="241">
        <f>Expenditures!P51</f>
        <v>61950</v>
      </c>
      <c r="C50" s="220">
        <v>8</v>
      </c>
      <c r="D50" s="220">
        <v>1</v>
      </c>
      <c r="E50" s="220">
        <v>11</v>
      </c>
      <c r="F50" s="268">
        <v>3</v>
      </c>
      <c r="G50" s="220">
        <v>9</v>
      </c>
      <c r="H50" s="269">
        <v>9</v>
      </c>
      <c r="I50" s="220">
        <v>103</v>
      </c>
      <c r="J50" s="224" t="s">
        <v>33</v>
      </c>
    </row>
    <row r="51" spans="1:10" x14ac:dyDescent="0.3">
      <c r="A51" s="17"/>
      <c r="B51" s="241"/>
      <c r="C51" s="220"/>
      <c r="D51" s="270"/>
      <c r="E51" s="224"/>
      <c r="F51" s="271"/>
      <c r="G51" s="270"/>
      <c r="H51" s="272"/>
      <c r="I51" s="271"/>
      <c r="J51" s="231"/>
    </row>
    <row r="52" spans="1:10" x14ac:dyDescent="0.3">
      <c r="A52" s="23" t="s">
        <v>62</v>
      </c>
      <c r="B52" s="241"/>
      <c r="C52" s="220"/>
      <c r="D52" s="270"/>
      <c r="E52" s="224"/>
      <c r="F52" s="271"/>
      <c r="G52" s="270"/>
      <c r="H52" s="272"/>
      <c r="I52" s="271"/>
      <c r="J52" s="231"/>
    </row>
    <row r="53" spans="1:10" x14ac:dyDescent="0.3">
      <c r="A53" s="17" t="s">
        <v>63</v>
      </c>
      <c r="B53" s="241">
        <f>Expenditures!P54</f>
        <v>109862</v>
      </c>
      <c r="C53" s="220">
        <v>3</v>
      </c>
      <c r="D53" s="220">
        <v>4</v>
      </c>
      <c r="E53" s="220">
        <v>19</v>
      </c>
      <c r="F53" s="268">
        <v>5</v>
      </c>
      <c r="G53" s="220">
        <v>22.23</v>
      </c>
      <c r="H53" s="269">
        <v>22.22</v>
      </c>
      <c r="I53" s="220">
        <v>1510</v>
      </c>
      <c r="J53" s="224" t="s">
        <v>47</v>
      </c>
    </row>
    <row r="54" spans="1:10" x14ac:dyDescent="0.3">
      <c r="A54" s="17" t="s">
        <v>64</v>
      </c>
      <c r="B54" s="241">
        <f>Expenditures!P55</f>
        <v>111113</v>
      </c>
      <c r="C54" s="220">
        <v>6</v>
      </c>
      <c r="D54" s="220">
        <v>10</v>
      </c>
      <c r="E54" s="220">
        <v>31</v>
      </c>
      <c r="F54" s="268">
        <v>5</v>
      </c>
      <c r="G54" s="220">
        <v>31.06</v>
      </c>
      <c r="H54" s="269">
        <v>31.06</v>
      </c>
      <c r="I54" s="220">
        <v>1256</v>
      </c>
      <c r="J54" s="215">
        <v>85001</v>
      </c>
    </row>
    <row r="55" spans="1:10" x14ac:dyDescent="0.3">
      <c r="A55" s="17" t="s">
        <v>65</v>
      </c>
      <c r="B55" s="241">
        <f>Expenditures!P56</f>
        <v>81838</v>
      </c>
      <c r="C55" s="220">
        <v>13</v>
      </c>
      <c r="D55" s="220">
        <v>2</v>
      </c>
      <c r="E55" s="220">
        <v>33</v>
      </c>
      <c r="F55" s="268">
        <v>5</v>
      </c>
      <c r="G55" s="220">
        <v>30.23</v>
      </c>
      <c r="H55" s="269">
        <v>30.23</v>
      </c>
      <c r="I55" s="220">
        <v>313</v>
      </c>
      <c r="J55" s="224" t="s">
        <v>29</v>
      </c>
    </row>
    <row r="56" spans="1:10" x14ac:dyDescent="0.3">
      <c r="A56" s="17" t="s">
        <v>66</v>
      </c>
      <c r="B56" s="241">
        <f>Expenditures!P57</f>
        <v>99046</v>
      </c>
      <c r="C56" s="220">
        <v>13</v>
      </c>
      <c r="D56" s="220">
        <v>1</v>
      </c>
      <c r="E56" s="220">
        <v>27</v>
      </c>
      <c r="F56" s="268">
        <v>3</v>
      </c>
      <c r="G56" s="220">
        <v>18.63</v>
      </c>
      <c r="H56" s="269">
        <v>18.63</v>
      </c>
      <c r="I56" s="220">
        <v>1770</v>
      </c>
      <c r="J56" s="224" t="s">
        <v>22</v>
      </c>
    </row>
    <row r="57" spans="1:10" x14ac:dyDescent="0.3">
      <c r="A57" s="17"/>
      <c r="B57" s="241"/>
      <c r="C57" s="220"/>
      <c r="D57" s="270"/>
      <c r="E57" s="224"/>
      <c r="F57" s="271"/>
      <c r="G57" s="270"/>
      <c r="H57" s="272"/>
      <c r="I57" s="268"/>
      <c r="J57" s="231"/>
    </row>
    <row r="58" spans="1:10" x14ac:dyDescent="0.3">
      <c r="A58" s="23" t="s">
        <v>67</v>
      </c>
      <c r="B58" s="241"/>
      <c r="C58" s="220"/>
      <c r="D58" s="270"/>
      <c r="E58" s="224"/>
      <c r="F58" s="271"/>
      <c r="G58" s="270"/>
      <c r="H58" s="272"/>
      <c r="I58" s="271"/>
      <c r="J58" s="231"/>
    </row>
    <row r="59" spans="1:10" x14ac:dyDescent="0.3">
      <c r="A59" s="17" t="s">
        <v>68</v>
      </c>
      <c r="B59" s="241">
        <f>Expenditures!P60</f>
        <v>226365</v>
      </c>
      <c r="C59" s="220">
        <v>20</v>
      </c>
      <c r="D59" s="220">
        <v>7</v>
      </c>
      <c r="E59" s="220">
        <v>79</v>
      </c>
      <c r="F59" s="268">
        <v>1</v>
      </c>
      <c r="G59" s="220">
        <v>49.43</v>
      </c>
      <c r="H59" s="269">
        <v>49.43</v>
      </c>
      <c r="I59" s="220">
        <v>7852</v>
      </c>
      <c r="J59" s="224" t="s">
        <v>29</v>
      </c>
    </row>
    <row r="60" spans="1:10" x14ac:dyDescent="0.3">
      <c r="A60" s="17" t="s">
        <v>69</v>
      </c>
      <c r="B60" s="241">
        <f>Expenditures!P61</f>
        <v>319753</v>
      </c>
      <c r="C60" s="220">
        <v>15</v>
      </c>
      <c r="D60" s="220">
        <v>19</v>
      </c>
      <c r="E60" s="220">
        <v>19</v>
      </c>
      <c r="F60" s="268">
        <v>80</v>
      </c>
      <c r="G60" s="220">
        <v>81.7</v>
      </c>
      <c r="H60" s="269">
        <v>81.7</v>
      </c>
      <c r="I60" s="220">
        <v>992</v>
      </c>
      <c r="J60" s="215">
        <v>85001</v>
      </c>
    </row>
    <row r="61" spans="1:10" x14ac:dyDescent="0.3">
      <c r="A61" s="17" t="s">
        <v>70</v>
      </c>
      <c r="B61" s="241">
        <f>Expenditures!P62</f>
        <v>211044</v>
      </c>
      <c r="C61" s="220">
        <v>9</v>
      </c>
      <c r="D61" s="220">
        <v>9</v>
      </c>
      <c r="E61" s="220">
        <v>59</v>
      </c>
      <c r="F61" s="268">
        <v>10</v>
      </c>
      <c r="G61" s="220">
        <v>59.33</v>
      </c>
      <c r="H61" s="269">
        <v>59.33</v>
      </c>
      <c r="I61" s="220">
        <v>2038</v>
      </c>
      <c r="J61" s="215">
        <v>85001</v>
      </c>
    </row>
    <row r="62" spans="1:10" x14ac:dyDescent="0.3">
      <c r="A62" s="17" t="s">
        <v>71</v>
      </c>
      <c r="B62" s="241">
        <f>Expenditures!P63</f>
        <v>217730</v>
      </c>
      <c r="C62" s="220">
        <v>15</v>
      </c>
      <c r="D62" s="220">
        <v>7</v>
      </c>
      <c r="E62" s="220">
        <v>55</v>
      </c>
      <c r="F62" s="268">
        <v>5</v>
      </c>
      <c r="G62" s="220">
        <v>50.8</v>
      </c>
      <c r="H62" s="269">
        <v>50.8</v>
      </c>
      <c r="I62" s="224"/>
      <c r="J62" s="215">
        <v>85001</v>
      </c>
    </row>
    <row r="63" spans="1:10" x14ac:dyDescent="0.3">
      <c r="A63" s="17" t="s">
        <v>72</v>
      </c>
      <c r="B63" s="241">
        <f>Expenditures!P64</f>
        <v>170181</v>
      </c>
      <c r="C63" s="220">
        <v>8</v>
      </c>
      <c r="D63" s="220">
        <v>9</v>
      </c>
      <c r="E63" s="220">
        <v>59</v>
      </c>
      <c r="F63" s="268">
        <v>11</v>
      </c>
      <c r="G63" s="220">
        <v>75.94</v>
      </c>
      <c r="H63" s="269">
        <v>75.94</v>
      </c>
      <c r="I63" s="220">
        <v>2705</v>
      </c>
      <c r="J63" s="215">
        <v>85001</v>
      </c>
    </row>
    <row r="64" spans="1:10" x14ac:dyDescent="0.3">
      <c r="A64" s="17"/>
      <c r="B64" s="241"/>
      <c r="C64" s="220"/>
      <c r="D64" s="270"/>
      <c r="E64" s="224"/>
      <c r="F64" s="271"/>
      <c r="G64" s="270"/>
      <c r="H64" s="272"/>
      <c r="I64" s="271"/>
      <c r="J64" s="231"/>
    </row>
    <row r="65" spans="1:10" x14ac:dyDescent="0.3">
      <c r="A65" s="23" t="s">
        <v>73</v>
      </c>
      <c r="B65" s="241"/>
      <c r="C65" s="220"/>
      <c r="D65" s="270"/>
      <c r="E65" s="224"/>
      <c r="F65" s="271"/>
      <c r="G65" s="270"/>
      <c r="H65" s="272"/>
      <c r="I65" s="271"/>
      <c r="J65" s="231"/>
    </row>
    <row r="66" spans="1:10" x14ac:dyDescent="0.3">
      <c r="A66" s="17" t="s">
        <v>74</v>
      </c>
      <c r="B66" s="241">
        <f>Expenditures!P67</f>
        <v>3301</v>
      </c>
      <c r="C66" s="220">
        <v>1</v>
      </c>
      <c r="D66" s="220">
        <v>0</v>
      </c>
      <c r="E66" s="220">
        <v>1</v>
      </c>
      <c r="F66" s="268">
        <v>1</v>
      </c>
      <c r="G66" s="220">
        <v>2</v>
      </c>
      <c r="H66" s="269">
        <v>2</v>
      </c>
      <c r="I66" s="220">
        <v>0</v>
      </c>
      <c r="J66" s="224" t="s">
        <v>16</v>
      </c>
    </row>
    <row r="67" spans="1:10" x14ac:dyDescent="0.3">
      <c r="A67" s="17" t="s">
        <v>75</v>
      </c>
      <c r="B67" s="241">
        <f>Expenditures!P68</f>
        <v>16856</v>
      </c>
      <c r="C67" s="273">
        <v>1</v>
      </c>
      <c r="D67" s="220">
        <v>1</v>
      </c>
      <c r="E67" s="220">
        <v>4</v>
      </c>
      <c r="F67" s="268">
        <v>3</v>
      </c>
      <c r="G67" s="220">
        <v>6.46</v>
      </c>
      <c r="H67" s="274">
        <v>6.46</v>
      </c>
      <c r="I67" s="220">
        <v>20</v>
      </c>
      <c r="J67" s="224" t="s">
        <v>11</v>
      </c>
    </row>
    <row r="68" spans="1:10" x14ac:dyDescent="0.3">
      <c r="A68" s="17"/>
      <c r="B68" s="25"/>
      <c r="C68" s="17"/>
      <c r="D68" s="17"/>
      <c r="E68" s="17"/>
      <c r="F68" s="17"/>
      <c r="G68" s="19"/>
      <c r="H68" s="20"/>
      <c r="I68" s="19"/>
      <c r="J68" s="26"/>
    </row>
    <row r="69" spans="1:10" x14ac:dyDescent="0.3">
      <c r="A69" s="27" t="s">
        <v>76</v>
      </c>
      <c r="B69" s="28"/>
      <c r="C69" s="28">
        <f>SUM(C3:C67)</f>
        <v>235</v>
      </c>
      <c r="D69" s="28">
        <f t="shared" ref="D69:I69" si="0">SUM(D3:D68)</f>
        <v>130</v>
      </c>
      <c r="E69" s="28">
        <f t="shared" si="0"/>
        <v>786.5</v>
      </c>
      <c r="F69" s="28"/>
      <c r="G69" s="28">
        <f t="shared" si="0"/>
        <v>796.1400000000001</v>
      </c>
      <c r="H69" s="275">
        <f>SUM(H4:H68)</f>
        <v>792.60500000000025</v>
      </c>
      <c r="I69" s="28">
        <f t="shared" si="0"/>
        <v>35077.699999999997</v>
      </c>
      <c r="J69" s="26"/>
    </row>
    <row r="70" spans="1:10" x14ac:dyDescent="0.3">
      <c r="A70" s="17"/>
      <c r="B70" s="25"/>
      <c r="C70" s="17"/>
      <c r="D70" s="17"/>
      <c r="E70" s="17"/>
      <c r="F70" s="17"/>
      <c r="G70" s="17"/>
      <c r="H70" s="17"/>
      <c r="I70" s="17"/>
      <c r="J70" s="26"/>
    </row>
    <row r="71" spans="1:10" x14ac:dyDescent="0.3">
      <c r="A71" s="17"/>
      <c r="B71" s="25"/>
      <c r="C71" s="17"/>
      <c r="D71" s="17"/>
      <c r="E71" s="17"/>
      <c r="F71" s="17"/>
      <c r="G71" s="17"/>
      <c r="H71" s="17"/>
      <c r="I71" s="17"/>
      <c r="J71" s="26"/>
    </row>
    <row r="72" spans="1:10" x14ac:dyDescent="0.3">
      <c r="A72" s="17"/>
      <c r="B72" s="25"/>
      <c r="C72" s="17"/>
      <c r="D72" s="17"/>
      <c r="E72" s="17"/>
      <c r="F72" s="17"/>
      <c r="G72" s="17"/>
      <c r="H72" s="17"/>
      <c r="I72" s="17"/>
      <c r="J72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5E13-E619-4075-AF53-A2B3E687C738}">
  <dimension ref="A1:P69"/>
  <sheetViews>
    <sheetView workbookViewId="0">
      <selection activeCell="M5" sqref="M5"/>
    </sheetView>
  </sheetViews>
  <sheetFormatPr defaultRowHeight="14.4" x14ac:dyDescent="0.3"/>
  <cols>
    <col min="1" max="1" width="31.44140625" customWidth="1"/>
    <col min="2" max="2" width="10.6640625" customWidth="1"/>
    <col min="3" max="5" width="11.109375" bestFit="1" customWidth="1"/>
    <col min="7" max="7" width="11.5546875" bestFit="1" customWidth="1"/>
    <col min="8" max="8" width="10.33203125" customWidth="1"/>
    <col min="9" max="9" width="11.5546875" bestFit="1" customWidth="1"/>
    <col min="11" max="11" width="11.5546875" bestFit="1" customWidth="1"/>
    <col min="13" max="13" width="10.109375" bestFit="1" customWidth="1"/>
    <col min="14" max="14" width="11.109375" bestFit="1" customWidth="1"/>
  </cols>
  <sheetData>
    <row r="1" spans="1:16" ht="43.2" x14ac:dyDescent="0.3">
      <c r="A1" s="29" t="s">
        <v>0</v>
      </c>
      <c r="B1" s="30" t="s">
        <v>1</v>
      </c>
      <c r="C1" s="31" t="s">
        <v>78</v>
      </c>
      <c r="D1" s="31" t="s">
        <v>79</v>
      </c>
      <c r="E1" s="31" t="s">
        <v>80</v>
      </c>
      <c r="F1" s="32" t="s">
        <v>81</v>
      </c>
      <c r="G1" s="33" t="s">
        <v>82</v>
      </c>
      <c r="H1" s="32" t="s">
        <v>83</v>
      </c>
      <c r="I1" s="33" t="s">
        <v>84</v>
      </c>
      <c r="J1" s="34" t="s">
        <v>81</v>
      </c>
      <c r="K1" s="35" t="s">
        <v>85</v>
      </c>
      <c r="L1" s="34" t="s">
        <v>86</v>
      </c>
      <c r="M1" s="31" t="s">
        <v>87</v>
      </c>
      <c r="N1" s="34" t="s">
        <v>88</v>
      </c>
    </row>
    <row r="2" spans="1:16" x14ac:dyDescent="0.3">
      <c r="A2" s="36" t="s">
        <v>9</v>
      </c>
      <c r="B2" s="258"/>
      <c r="C2" s="237"/>
      <c r="D2" s="237"/>
      <c r="E2" s="237"/>
      <c r="F2" s="255"/>
      <c r="G2" s="259"/>
      <c r="H2" s="255"/>
      <c r="I2" s="259"/>
      <c r="J2" s="260"/>
      <c r="K2" s="259"/>
      <c r="L2" s="260"/>
      <c r="M2" s="261"/>
      <c r="N2" s="225"/>
      <c r="O2" s="225"/>
      <c r="P2" s="225"/>
    </row>
    <row r="3" spans="1:16" x14ac:dyDescent="0.3">
      <c r="A3" s="40" t="s">
        <v>10</v>
      </c>
      <c r="B3" s="215">
        <f>Expenditures!P4</f>
        <v>7550</v>
      </c>
      <c r="C3" s="237">
        <v>0</v>
      </c>
      <c r="D3" s="235">
        <v>103702</v>
      </c>
      <c r="E3" s="237">
        <f>C3+D3</f>
        <v>103702</v>
      </c>
      <c r="F3" s="262">
        <f>E3/B3</f>
        <v>13.735364238410597</v>
      </c>
      <c r="G3" s="235">
        <v>17629</v>
      </c>
      <c r="H3" s="262">
        <f>G3/B3</f>
        <v>2.3349668874172185</v>
      </c>
      <c r="I3" s="235">
        <v>32372</v>
      </c>
      <c r="J3" s="262">
        <f>I3/B3</f>
        <v>4.2876821192052983</v>
      </c>
      <c r="K3" s="235">
        <v>10275</v>
      </c>
      <c r="L3" s="262">
        <f>K3/B3</f>
        <v>1.3609271523178808</v>
      </c>
      <c r="M3" s="263">
        <v>0</v>
      </c>
      <c r="N3" s="235">
        <f>E3+G3+I3+K3+M3</f>
        <v>163978</v>
      </c>
      <c r="O3" s="225"/>
      <c r="P3" s="225"/>
    </row>
    <row r="4" spans="1:16" x14ac:dyDescent="0.3">
      <c r="A4" t="s">
        <v>12</v>
      </c>
      <c r="B4" s="240">
        <f>Expenditures!P5</f>
        <v>9731</v>
      </c>
      <c r="C4" s="237">
        <v>7200</v>
      </c>
      <c r="D4" s="235">
        <v>104243</v>
      </c>
      <c r="E4" s="237">
        <f>C4+D4</f>
        <v>111443</v>
      </c>
      <c r="F4" s="262">
        <f>E4/B4</f>
        <v>11.452368718528414</v>
      </c>
      <c r="G4" s="235">
        <v>0</v>
      </c>
      <c r="H4" s="262">
        <f>G4/B4</f>
        <v>0</v>
      </c>
      <c r="I4" s="235">
        <v>0</v>
      </c>
      <c r="J4" s="262">
        <f>I4/B4</f>
        <v>0</v>
      </c>
      <c r="K4" s="235">
        <v>0</v>
      </c>
      <c r="L4" s="262">
        <f>K4/B4</f>
        <v>0</v>
      </c>
      <c r="M4" s="263">
        <v>0</v>
      </c>
      <c r="N4" s="235">
        <f>E4+G4+I4+K4+M4</f>
        <v>111443</v>
      </c>
      <c r="O4" s="225"/>
      <c r="P4" s="225"/>
    </row>
    <row r="5" spans="1:16" x14ac:dyDescent="0.3">
      <c r="A5" t="s">
        <v>13</v>
      </c>
      <c r="B5" s="240">
        <f>Expenditures!P6</f>
        <v>8037</v>
      </c>
      <c r="C5" s="237">
        <v>0</v>
      </c>
      <c r="D5" s="235">
        <v>130000</v>
      </c>
      <c r="E5" s="237">
        <f t="shared" ref="E5:E14" si="0">C5+D5</f>
        <v>130000</v>
      </c>
      <c r="F5" s="262">
        <f t="shared" ref="F5:F14" si="1">E5/B5</f>
        <v>16.175189747418191</v>
      </c>
      <c r="G5" s="235">
        <v>0</v>
      </c>
      <c r="H5" s="262">
        <f t="shared" ref="H5:H14" si="2">G5/B5</f>
        <v>0</v>
      </c>
      <c r="I5" s="235">
        <v>0</v>
      </c>
      <c r="J5" s="262">
        <f t="shared" ref="J5:J14" si="3">I5/B5</f>
        <v>0</v>
      </c>
      <c r="K5" s="235">
        <v>56368</v>
      </c>
      <c r="L5" s="262">
        <f t="shared" ref="L5:L14" si="4">K5/B5</f>
        <v>7.0135622744805275</v>
      </c>
      <c r="M5" s="263">
        <v>0</v>
      </c>
      <c r="N5" s="235">
        <f t="shared" ref="N5:N67" si="5">E5+G5+I5+K5+M5</f>
        <v>186368</v>
      </c>
      <c r="O5" s="225"/>
      <c r="P5" s="225"/>
    </row>
    <row r="6" spans="1:16" x14ac:dyDescent="0.3">
      <c r="A6" t="s">
        <v>14</v>
      </c>
      <c r="B6" s="240">
        <f>Expenditures!P7</f>
        <v>18098</v>
      </c>
      <c r="C6" s="237">
        <v>14425</v>
      </c>
      <c r="D6" s="235">
        <v>181604</v>
      </c>
      <c r="E6" s="237">
        <f t="shared" si="0"/>
        <v>196029</v>
      </c>
      <c r="F6" s="262">
        <f t="shared" si="1"/>
        <v>10.831528345673554</v>
      </c>
      <c r="G6" s="235">
        <v>54768</v>
      </c>
      <c r="H6" s="262">
        <f t="shared" si="2"/>
        <v>3.0261907393082108</v>
      </c>
      <c r="I6" s="235">
        <v>45288</v>
      </c>
      <c r="J6" s="262">
        <f t="shared" si="3"/>
        <v>2.5023759531439937</v>
      </c>
      <c r="K6" s="236">
        <v>65410</v>
      </c>
      <c r="L6" s="262">
        <f t="shared" si="4"/>
        <v>3.6142115150845395</v>
      </c>
      <c r="M6" s="263">
        <v>0</v>
      </c>
      <c r="N6" s="235">
        <f t="shared" si="5"/>
        <v>361495</v>
      </c>
      <c r="O6" s="225"/>
      <c r="P6" s="225"/>
    </row>
    <row r="7" spans="1:16" x14ac:dyDescent="0.3">
      <c r="A7" t="s">
        <v>15</v>
      </c>
      <c r="B7" s="240">
        <f>Expenditures!P8</f>
        <v>8805</v>
      </c>
      <c r="C7" s="235">
        <v>28000</v>
      </c>
      <c r="D7" s="235">
        <v>50000</v>
      </c>
      <c r="E7" s="237">
        <f t="shared" si="0"/>
        <v>78000</v>
      </c>
      <c r="F7" s="262">
        <f t="shared" si="1"/>
        <v>8.8586030664395228</v>
      </c>
      <c r="G7" s="235">
        <v>28373</v>
      </c>
      <c r="H7" s="262">
        <f t="shared" si="2"/>
        <v>3.2223736513344692</v>
      </c>
      <c r="I7" s="235">
        <v>23473</v>
      </c>
      <c r="J7" s="262">
        <f t="shared" si="3"/>
        <v>2.665871663827371</v>
      </c>
      <c r="K7" s="235">
        <v>3458</v>
      </c>
      <c r="L7" s="262">
        <f t="shared" si="4"/>
        <v>0.39273140261215217</v>
      </c>
      <c r="M7" s="263">
        <v>0</v>
      </c>
      <c r="N7" s="235">
        <f t="shared" si="5"/>
        <v>133304</v>
      </c>
      <c r="O7" s="225"/>
      <c r="P7" s="225"/>
    </row>
    <row r="8" spans="1:16" x14ac:dyDescent="0.3">
      <c r="A8" t="s">
        <v>17</v>
      </c>
      <c r="B8" s="240">
        <f>Expenditures!P9</f>
        <v>7333</v>
      </c>
      <c r="C8" s="235">
        <v>15500</v>
      </c>
      <c r="D8" s="235">
        <v>64800</v>
      </c>
      <c r="E8" s="237">
        <f t="shared" si="0"/>
        <v>80300</v>
      </c>
      <c r="F8" s="262">
        <f t="shared" si="1"/>
        <v>10.950497749897723</v>
      </c>
      <c r="G8" s="235">
        <v>38597</v>
      </c>
      <c r="H8" s="262">
        <f t="shared" si="2"/>
        <v>5.2634665212055092</v>
      </c>
      <c r="I8" s="235">
        <v>22431</v>
      </c>
      <c r="J8" s="262">
        <f t="shared" si="3"/>
        <v>3.0589117687167597</v>
      </c>
      <c r="K8" s="235">
        <v>10581</v>
      </c>
      <c r="L8" s="262">
        <f t="shared" si="4"/>
        <v>1.4429292240556388</v>
      </c>
      <c r="M8" s="263">
        <v>0</v>
      </c>
      <c r="N8" s="235">
        <f t="shared" si="5"/>
        <v>151909</v>
      </c>
      <c r="O8" s="225"/>
      <c r="P8" s="225"/>
    </row>
    <row r="9" spans="1:16" x14ac:dyDescent="0.3">
      <c r="A9" t="s">
        <v>19</v>
      </c>
      <c r="B9" s="240">
        <f>Expenditures!P10</f>
        <v>5701</v>
      </c>
      <c r="C9" s="235">
        <v>3000</v>
      </c>
      <c r="D9" s="235">
        <v>81000</v>
      </c>
      <c r="E9" s="237">
        <f t="shared" si="0"/>
        <v>84000</v>
      </c>
      <c r="F9" s="262">
        <f t="shared" si="1"/>
        <v>14.734257147868796</v>
      </c>
      <c r="G9" s="235">
        <v>12951</v>
      </c>
      <c r="H9" s="262">
        <f t="shared" si="2"/>
        <v>2.2717067181196282</v>
      </c>
      <c r="I9" s="235">
        <v>21140</v>
      </c>
      <c r="J9" s="262">
        <f t="shared" si="3"/>
        <v>3.7081213822136467</v>
      </c>
      <c r="K9" s="235">
        <v>10050</v>
      </c>
      <c r="L9" s="262">
        <f t="shared" si="4"/>
        <v>1.762848623048588</v>
      </c>
      <c r="M9" s="263">
        <v>0</v>
      </c>
      <c r="N9" s="235">
        <f t="shared" si="5"/>
        <v>128141</v>
      </c>
      <c r="O9" s="225"/>
      <c r="P9" s="225"/>
    </row>
    <row r="10" spans="1:16" x14ac:dyDescent="0.3">
      <c r="A10" t="s">
        <v>20</v>
      </c>
      <c r="B10" s="240">
        <f>Expenditures!P11</f>
        <v>9990</v>
      </c>
      <c r="C10" s="235">
        <v>12196</v>
      </c>
      <c r="D10" s="235">
        <v>67000</v>
      </c>
      <c r="E10" s="237">
        <f t="shared" si="0"/>
        <v>79196</v>
      </c>
      <c r="F10" s="262">
        <f t="shared" si="1"/>
        <v>7.9275275275275279</v>
      </c>
      <c r="G10" s="235">
        <v>31151</v>
      </c>
      <c r="H10" s="262">
        <f t="shared" si="2"/>
        <v>3.1182182182182183</v>
      </c>
      <c r="I10" s="235">
        <v>24800</v>
      </c>
      <c r="J10" s="262">
        <f t="shared" si="3"/>
        <v>2.4824824824824825</v>
      </c>
      <c r="K10" s="235">
        <v>17574</v>
      </c>
      <c r="L10" s="262">
        <f t="shared" si="4"/>
        <v>1.7591591591591591</v>
      </c>
      <c r="M10" s="263">
        <v>0</v>
      </c>
      <c r="N10" s="235">
        <f t="shared" si="5"/>
        <v>152721</v>
      </c>
      <c r="O10" s="225"/>
      <c r="P10" s="225"/>
    </row>
    <row r="11" spans="1:16" x14ac:dyDescent="0.3">
      <c r="A11" t="s">
        <v>21</v>
      </c>
      <c r="B11" s="240">
        <f>Expenditures!P12</f>
        <v>4761</v>
      </c>
      <c r="C11" s="235">
        <v>27525</v>
      </c>
      <c r="D11" s="237">
        <v>92918</v>
      </c>
      <c r="E11" s="237">
        <f>C11+D11</f>
        <v>120443</v>
      </c>
      <c r="F11" s="262">
        <f t="shared" si="1"/>
        <v>25.297836588951903</v>
      </c>
      <c r="G11" s="235">
        <v>11933</v>
      </c>
      <c r="H11" s="262">
        <f t="shared" si="2"/>
        <v>2.5064062171812647</v>
      </c>
      <c r="I11" s="235">
        <v>28567</v>
      </c>
      <c r="J11" s="262">
        <f t="shared" si="3"/>
        <v>6.0002100399075822</v>
      </c>
      <c r="K11" s="235">
        <v>11022</v>
      </c>
      <c r="L11" s="262">
        <f t="shared" si="4"/>
        <v>2.315059861373661</v>
      </c>
      <c r="M11" s="263">
        <v>0</v>
      </c>
      <c r="N11" s="235">
        <f t="shared" si="5"/>
        <v>171965</v>
      </c>
      <c r="O11" s="225"/>
      <c r="P11" s="225"/>
    </row>
    <row r="12" spans="1:16" x14ac:dyDescent="0.3">
      <c r="A12" t="s">
        <v>23</v>
      </c>
      <c r="B12" s="240">
        <f>Expenditures!P13</f>
        <v>12035</v>
      </c>
      <c r="C12" s="235">
        <v>4200</v>
      </c>
      <c r="D12" s="235">
        <v>98000</v>
      </c>
      <c r="E12" s="237">
        <f t="shared" si="0"/>
        <v>102200</v>
      </c>
      <c r="F12" s="262">
        <f t="shared" si="1"/>
        <v>8.4918986289987544</v>
      </c>
      <c r="G12" s="235">
        <v>31136</v>
      </c>
      <c r="H12" s="262">
        <f t="shared" si="2"/>
        <v>2.5871208973826341</v>
      </c>
      <c r="I12" s="235">
        <v>21084</v>
      </c>
      <c r="J12" s="262">
        <f t="shared" si="3"/>
        <v>1.7518903199002909</v>
      </c>
      <c r="K12" s="235">
        <v>15241</v>
      </c>
      <c r="L12" s="262">
        <f t="shared" si="4"/>
        <v>1.266389696717906</v>
      </c>
      <c r="M12" s="263">
        <v>0</v>
      </c>
      <c r="N12" s="235">
        <f t="shared" si="5"/>
        <v>169661</v>
      </c>
      <c r="O12" s="225"/>
      <c r="P12" s="225"/>
    </row>
    <row r="13" spans="1:16" x14ac:dyDescent="0.3">
      <c r="A13" t="s">
        <v>24</v>
      </c>
      <c r="B13" s="240">
        <f>Expenditures!P14</f>
        <v>8143</v>
      </c>
      <c r="C13" s="235">
        <v>1200</v>
      </c>
      <c r="D13" s="235">
        <v>103500</v>
      </c>
      <c r="E13" s="237">
        <f t="shared" si="0"/>
        <v>104700</v>
      </c>
      <c r="F13" s="262">
        <f t="shared" si="1"/>
        <v>12.857669163698883</v>
      </c>
      <c r="G13" s="235">
        <v>38142</v>
      </c>
      <c r="H13" s="262">
        <f t="shared" si="2"/>
        <v>4.6840230873142579</v>
      </c>
      <c r="I13" s="235">
        <v>20714</v>
      </c>
      <c r="J13" s="262">
        <f t="shared" si="3"/>
        <v>2.5437799336853741</v>
      </c>
      <c r="K13" s="235">
        <v>28059</v>
      </c>
      <c r="L13" s="262">
        <f t="shared" si="4"/>
        <v>3.4457816529534568</v>
      </c>
      <c r="M13" s="263">
        <v>0</v>
      </c>
      <c r="N13" s="235">
        <f t="shared" si="5"/>
        <v>191615</v>
      </c>
      <c r="O13" s="225"/>
      <c r="P13" s="225"/>
    </row>
    <row r="14" spans="1:16" x14ac:dyDescent="0.3">
      <c r="A14" t="s">
        <v>25</v>
      </c>
      <c r="B14" s="240">
        <f>Expenditures!P15</f>
        <v>12364</v>
      </c>
      <c r="C14" s="237">
        <v>10200</v>
      </c>
      <c r="D14" s="235">
        <v>77427</v>
      </c>
      <c r="E14" s="237">
        <f t="shared" si="0"/>
        <v>87627</v>
      </c>
      <c r="F14" s="262">
        <f t="shared" si="1"/>
        <v>7.0872694920737622</v>
      </c>
      <c r="G14" s="235">
        <v>20857</v>
      </c>
      <c r="H14" s="262">
        <f t="shared" si="2"/>
        <v>1.6869136201876416</v>
      </c>
      <c r="I14" s="235">
        <v>21676</v>
      </c>
      <c r="J14" s="262">
        <f t="shared" si="3"/>
        <v>1.753154318990618</v>
      </c>
      <c r="K14" s="235">
        <v>4315</v>
      </c>
      <c r="L14" s="262">
        <f t="shared" si="4"/>
        <v>0.34899708832093174</v>
      </c>
      <c r="M14" s="263">
        <v>0</v>
      </c>
      <c r="N14" s="235">
        <f t="shared" si="5"/>
        <v>134475</v>
      </c>
      <c r="O14" s="225"/>
      <c r="P14" s="225"/>
    </row>
    <row r="15" spans="1:16" x14ac:dyDescent="0.3">
      <c r="B15" s="240"/>
      <c r="C15" s="237"/>
      <c r="D15" s="237"/>
      <c r="E15" s="237"/>
      <c r="F15" s="262"/>
      <c r="G15" s="236"/>
      <c r="H15" s="262"/>
      <c r="I15" s="236"/>
      <c r="J15" s="262"/>
      <c r="K15" s="236"/>
      <c r="L15" s="262"/>
      <c r="M15" s="263"/>
      <c r="N15" s="235"/>
      <c r="O15" s="225"/>
      <c r="P15" s="225"/>
    </row>
    <row r="16" spans="1:16" x14ac:dyDescent="0.3">
      <c r="A16" s="36" t="s">
        <v>26</v>
      </c>
      <c r="B16" s="240"/>
      <c r="C16" s="237"/>
      <c r="D16" s="237"/>
      <c r="E16" s="237"/>
      <c r="F16" s="262"/>
      <c r="G16" s="236"/>
      <c r="H16" s="262"/>
      <c r="I16" s="236"/>
      <c r="J16" s="262"/>
      <c r="K16" s="236"/>
      <c r="L16" s="262"/>
      <c r="M16" s="263"/>
      <c r="N16" s="235"/>
      <c r="O16" s="225"/>
      <c r="P16" s="225"/>
    </row>
    <row r="17" spans="1:16" x14ac:dyDescent="0.3">
      <c r="A17" t="s">
        <v>27</v>
      </c>
      <c r="B17" s="240">
        <f>Expenditures!P18</f>
        <v>29370</v>
      </c>
      <c r="C17" s="237">
        <v>231548</v>
      </c>
      <c r="D17" s="235">
        <v>322001</v>
      </c>
      <c r="E17" s="237">
        <f t="shared" ref="E17:E31" si="6">C17+D17</f>
        <v>553549</v>
      </c>
      <c r="F17" s="262">
        <f t="shared" ref="F17:F31" si="7">E17/B17</f>
        <v>18.847429349676542</v>
      </c>
      <c r="G17" s="235">
        <v>38698</v>
      </c>
      <c r="H17" s="262">
        <f t="shared" ref="H17:H31" si="8">G17/B17</f>
        <v>1.3176029962546816</v>
      </c>
      <c r="I17" s="235">
        <v>78783</v>
      </c>
      <c r="J17" s="262">
        <f t="shared" ref="J17:J31" si="9">I17/B17</f>
        <v>2.6824310520939734</v>
      </c>
      <c r="K17" s="235">
        <v>56203</v>
      </c>
      <c r="L17" s="262">
        <f t="shared" ref="L17:L31" si="10">K17/B17</f>
        <v>1.913619339462036</v>
      </c>
      <c r="M17" s="263">
        <v>0</v>
      </c>
      <c r="N17" s="235">
        <f t="shared" si="5"/>
        <v>727233</v>
      </c>
      <c r="O17" s="225"/>
      <c r="P17" s="225"/>
    </row>
    <row r="18" spans="1:16" x14ac:dyDescent="0.3">
      <c r="A18" t="s">
        <v>28</v>
      </c>
      <c r="B18" s="240">
        <f>Expenditures!P19</f>
        <v>20197</v>
      </c>
      <c r="C18" s="235">
        <v>245363</v>
      </c>
      <c r="D18" s="235">
        <v>241872</v>
      </c>
      <c r="E18" s="237">
        <f t="shared" si="6"/>
        <v>487235</v>
      </c>
      <c r="F18" s="262">
        <f t="shared" si="7"/>
        <v>24.124127345645395</v>
      </c>
      <c r="G18" s="235">
        <v>23337</v>
      </c>
      <c r="H18" s="262">
        <f t="shared" si="8"/>
        <v>1.155468633955538</v>
      </c>
      <c r="I18" s="235">
        <v>31915</v>
      </c>
      <c r="J18" s="262">
        <f t="shared" si="9"/>
        <v>1.58018517601624</v>
      </c>
      <c r="K18" s="235">
        <v>25753</v>
      </c>
      <c r="L18" s="262">
        <f t="shared" si="10"/>
        <v>1.2750903599544487</v>
      </c>
      <c r="M18" s="263">
        <v>0</v>
      </c>
      <c r="N18" s="235">
        <f t="shared" si="5"/>
        <v>568240</v>
      </c>
      <c r="O18" s="225"/>
      <c r="P18" s="225"/>
    </row>
    <row r="19" spans="1:16" x14ac:dyDescent="0.3">
      <c r="A19" t="s">
        <v>30</v>
      </c>
      <c r="B19" s="240">
        <f>Expenditures!P20</f>
        <v>34806</v>
      </c>
      <c r="C19" s="237">
        <v>103392</v>
      </c>
      <c r="D19" s="237">
        <v>151775</v>
      </c>
      <c r="E19" s="237">
        <f t="shared" si="6"/>
        <v>255167</v>
      </c>
      <c r="F19" s="262">
        <f t="shared" si="7"/>
        <v>7.331121071079699</v>
      </c>
      <c r="G19" s="235">
        <v>59247</v>
      </c>
      <c r="H19" s="262">
        <f t="shared" si="8"/>
        <v>1.7022065161179107</v>
      </c>
      <c r="I19" s="235">
        <v>44828</v>
      </c>
      <c r="J19" s="262">
        <f t="shared" si="9"/>
        <v>1.2879388611158995</v>
      </c>
      <c r="K19" s="235">
        <v>29527</v>
      </c>
      <c r="L19" s="262">
        <f t="shared" si="10"/>
        <v>0.84833074757225768</v>
      </c>
      <c r="M19" s="263">
        <v>0</v>
      </c>
      <c r="N19" s="235">
        <f t="shared" si="5"/>
        <v>388769</v>
      </c>
      <c r="O19" s="225"/>
      <c r="P19" s="225"/>
    </row>
    <row r="20" spans="1:16" x14ac:dyDescent="0.3">
      <c r="A20" t="s">
        <v>31</v>
      </c>
      <c r="B20" s="240">
        <f>Expenditures!P21</f>
        <v>31438</v>
      </c>
      <c r="C20" s="237">
        <v>126975</v>
      </c>
      <c r="D20" s="237">
        <v>234500</v>
      </c>
      <c r="E20" s="237">
        <f t="shared" si="6"/>
        <v>361475</v>
      </c>
      <c r="F20" s="262">
        <f t="shared" si="7"/>
        <v>11.498027864367963</v>
      </c>
      <c r="G20" s="235">
        <v>33816</v>
      </c>
      <c r="H20" s="262">
        <f t="shared" si="8"/>
        <v>1.0756409440804122</v>
      </c>
      <c r="I20" s="235">
        <v>84209</v>
      </c>
      <c r="J20" s="262">
        <f t="shared" si="9"/>
        <v>2.6785737006170875</v>
      </c>
      <c r="K20" s="235">
        <v>17719</v>
      </c>
      <c r="L20" s="262">
        <f t="shared" si="10"/>
        <v>0.56361727845282783</v>
      </c>
      <c r="M20" s="263">
        <v>0</v>
      </c>
      <c r="N20" s="235">
        <f t="shared" si="5"/>
        <v>497219</v>
      </c>
      <c r="O20" s="225"/>
      <c r="P20" s="225"/>
    </row>
    <row r="21" spans="1:16" x14ac:dyDescent="0.3">
      <c r="A21" t="s">
        <v>32</v>
      </c>
      <c r="B21" s="240">
        <f>Expenditures!P22</f>
        <v>21088</v>
      </c>
      <c r="C21" s="235">
        <v>134130</v>
      </c>
      <c r="D21" s="235">
        <v>100000</v>
      </c>
      <c r="E21" s="237">
        <f t="shared" si="6"/>
        <v>234130</v>
      </c>
      <c r="F21" s="262">
        <f t="shared" si="7"/>
        <v>11.102522761760243</v>
      </c>
      <c r="G21" s="235">
        <v>40980</v>
      </c>
      <c r="H21" s="262">
        <f t="shared" si="8"/>
        <v>1.9432852807283763</v>
      </c>
      <c r="I21" s="235">
        <v>49577</v>
      </c>
      <c r="J21" s="262">
        <f t="shared" si="9"/>
        <v>2.3509578907435507</v>
      </c>
      <c r="K21" s="235">
        <v>116750</v>
      </c>
      <c r="L21" s="262">
        <f t="shared" si="10"/>
        <v>5.5363239757207889</v>
      </c>
      <c r="M21" s="263">
        <v>0</v>
      </c>
      <c r="N21" s="235">
        <f t="shared" si="5"/>
        <v>441437</v>
      </c>
      <c r="O21" s="225"/>
      <c r="P21" s="225"/>
    </row>
    <row r="22" spans="1:16" x14ac:dyDescent="0.3">
      <c r="A22" t="s">
        <v>34</v>
      </c>
      <c r="B22" s="240">
        <f>Expenditures!P23</f>
        <v>26570</v>
      </c>
      <c r="C22" s="235">
        <v>192737</v>
      </c>
      <c r="D22" s="235">
        <v>171935</v>
      </c>
      <c r="E22" s="237">
        <f t="shared" si="6"/>
        <v>364672</v>
      </c>
      <c r="F22" s="262">
        <f t="shared" si="7"/>
        <v>13.724952954459917</v>
      </c>
      <c r="G22" s="235">
        <v>35981</v>
      </c>
      <c r="H22" s="262">
        <f t="shared" si="8"/>
        <v>1.3541964621753857</v>
      </c>
      <c r="I22" s="235">
        <v>71623</v>
      </c>
      <c r="J22" s="262">
        <f t="shared" si="9"/>
        <v>2.695634173880316</v>
      </c>
      <c r="K22" s="235">
        <v>32922</v>
      </c>
      <c r="L22" s="262">
        <f t="shared" si="10"/>
        <v>1.2390666164847572</v>
      </c>
      <c r="M22" s="263">
        <v>0</v>
      </c>
      <c r="N22" s="235">
        <f t="shared" si="5"/>
        <v>505198</v>
      </c>
      <c r="O22" s="225"/>
      <c r="P22" s="225"/>
    </row>
    <row r="23" spans="1:16" x14ac:dyDescent="0.3">
      <c r="A23" t="s">
        <v>35</v>
      </c>
      <c r="B23" s="240">
        <f>Expenditures!P24</f>
        <v>28408</v>
      </c>
      <c r="C23" s="235">
        <v>355719</v>
      </c>
      <c r="D23" s="237">
        <v>0</v>
      </c>
      <c r="E23" s="237">
        <f t="shared" si="6"/>
        <v>355719</v>
      </c>
      <c r="F23" s="262">
        <f t="shared" si="7"/>
        <v>12.521789636722049</v>
      </c>
      <c r="G23" s="235">
        <v>35165</v>
      </c>
      <c r="H23" s="262">
        <f t="shared" si="8"/>
        <v>1.2378555336524923</v>
      </c>
      <c r="I23" s="235">
        <v>63785</v>
      </c>
      <c r="J23" s="262">
        <f t="shared" si="9"/>
        <v>2.2453182202196564</v>
      </c>
      <c r="K23" s="235">
        <v>15092</v>
      </c>
      <c r="L23" s="262">
        <f t="shared" si="10"/>
        <v>0.53125880033793293</v>
      </c>
      <c r="M23" s="263">
        <v>0</v>
      </c>
      <c r="N23" s="235">
        <f t="shared" si="5"/>
        <v>469761</v>
      </c>
      <c r="O23" s="225"/>
      <c r="P23" s="225"/>
    </row>
    <row r="24" spans="1:16" x14ac:dyDescent="0.3">
      <c r="A24" t="s">
        <v>36</v>
      </c>
      <c r="B24" s="240">
        <f>Expenditures!P25</f>
        <v>29683</v>
      </c>
      <c r="C24" s="237">
        <v>35800</v>
      </c>
      <c r="D24" s="237">
        <v>155000</v>
      </c>
      <c r="E24" s="237">
        <f t="shared" si="6"/>
        <v>190800</v>
      </c>
      <c r="F24" s="262">
        <f t="shared" si="7"/>
        <v>6.4279217060270186</v>
      </c>
      <c r="G24" s="235">
        <v>55784</v>
      </c>
      <c r="H24" s="262">
        <f t="shared" si="8"/>
        <v>1.8793248660849644</v>
      </c>
      <c r="I24" s="235">
        <v>75505</v>
      </c>
      <c r="J24" s="262">
        <f t="shared" si="9"/>
        <v>2.543711888960011</v>
      </c>
      <c r="K24" s="235">
        <v>27238</v>
      </c>
      <c r="L24" s="262">
        <f t="shared" si="10"/>
        <v>0.9176296196476097</v>
      </c>
      <c r="M24" s="263">
        <v>0</v>
      </c>
      <c r="N24" s="235">
        <f t="shared" si="5"/>
        <v>349327</v>
      </c>
      <c r="O24" s="225"/>
      <c r="P24" s="225"/>
    </row>
    <row r="25" spans="1:16" x14ac:dyDescent="0.3">
      <c r="A25" t="s">
        <v>37</v>
      </c>
      <c r="B25" s="240">
        <f>Expenditures!P26</f>
        <v>34110</v>
      </c>
      <c r="C25" s="235">
        <v>17000</v>
      </c>
      <c r="D25" s="235">
        <v>157852</v>
      </c>
      <c r="E25" s="237">
        <f t="shared" si="6"/>
        <v>174852</v>
      </c>
      <c r="F25" s="262">
        <f t="shared" si="7"/>
        <v>5.1261213720316618</v>
      </c>
      <c r="G25" s="235">
        <v>32254</v>
      </c>
      <c r="H25" s="262">
        <f t="shared" si="8"/>
        <v>0.94558780416300203</v>
      </c>
      <c r="I25" s="235">
        <v>63057</v>
      </c>
      <c r="J25" s="262">
        <f t="shared" si="9"/>
        <v>1.8486367634124889</v>
      </c>
      <c r="K25" s="235">
        <v>12817</v>
      </c>
      <c r="L25" s="262">
        <f t="shared" si="10"/>
        <v>0.3757549105834066</v>
      </c>
      <c r="M25" s="263">
        <v>0</v>
      </c>
      <c r="N25" s="235">
        <f t="shared" si="5"/>
        <v>282980</v>
      </c>
      <c r="O25" s="225"/>
      <c r="P25" s="225"/>
    </row>
    <row r="26" spans="1:16" x14ac:dyDescent="0.3">
      <c r="A26" t="s">
        <v>38</v>
      </c>
      <c r="B26" s="240">
        <f>Expenditures!P27</f>
        <v>28673</v>
      </c>
      <c r="C26" s="235">
        <v>52000</v>
      </c>
      <c r="D26" s="235">
        <v>241000</v>
      </c>
      <c r="E26" s="237">
        <f t="shared" si="6"/>
        <v>293000</v>
      </c>
      <c r="F26" s="262">
        <f t="shared" si="7"/>
        <v>10.218672618840024</v>
      </c>
      <c r="G26" s="235">
        <v>18311</v>
      </c>
      <c r="H26" s="262">
        <f t="shared" si="8"/>
        <v>0.63861472465385549</v>
      </c>
      <c r="I26" s="235">
        <v>16313</v>
      </c>
      <c r="J26" s="262">
        <f t="shared" si="9"/>
        <v>0.56893244515746522</v>
      </c>
      <c r="K26" s="235">
        <v>65000</v>
      </c>
      <c r="L26" s="262">
        <f t="shared" si="10"/>
        <v>2.2669410246573429</v>
      </c>
      <c r="M26" s="263">
        <v>0</v>
      </c>
      <c r="N26" s="235">
        <f t="shared" si="5"/>
        <v>392624</v>
      </c>
      <c r="O26" s="225"/>
      <c r="P26" s="225"/>
    </row>
    <row r="27" spans="1:16" x14ac:dyDescent="0.3">
      <c r="A27" t="s">
        <v>39</v>
      </c>
      <c r="B27" s="240">
        <f>Expenditures!P28</f>
        <v>35138</v>
      </c>
      <c r="C27" s="237">
        <v>78000</v>
      </c>
      <c r="D27" s="237">
        <v>277000</v>
      </c>
      <c r="E27" s="237">
        <f t="shared" si="6"/>
        <v>355000</v>
      </c>
      <c r="F27" s="262">
        <f t="shared" si="7"/>
        <v>10.103022368945302</v>
      </c>
      <c r="G27" s="235">
        <v>35288</v>
      </c>
      <c r="H27" s="262">
        <f t="shared" si="8"/>
        <v>1.0042688826911037</v>
      </c>
      <c r="I27" s="235">
        <v>88703</v>
      </c>
      <c r="J27" s="262">
        <f t="shared" si="9"/>
        <v>2.5244180089931127</v>
      </c>
      <c r="K27" s="235">
        <v>92521</v>
      </c>
      <c r="L27" s="262">
        <f t="shared" si="10"/>
        <v>2.6330753030906711</v>
      </c>
      <c r="M27" s="263">
        <v>0</v>
      </c>
      <c r="N27" s="235">
        <f t="shared" si="5"/>
        <v>571512</v>
      </c>
      <c r="O27" s="225"/>
      <c r="P27" s="225"/>
    </row>
    <row r="28" spans="1:16" x14ac:dyDescent="0.3">
      <c r="A28" t="s">
        <v>40</v>
      </c>
      <c r="B28" s="240">
        <f>Expenditures!P29</f>
        <v>24811</v>
      </c>
      <c r="C28" s="237">
        <v>176463</v>
      </c>
      <c r="D28" s="235">
        <v>366000</v>
      </c>
      <c r="E28" s="237">
        <f t="shared" si="6"/>
        <v>542463</v>
      </c>
      <c r="F28" s="262">
        <f t="shared" si="7"/>
        <v>21.86381040667446</v>
      </c>
      <c r="G28" s="235">
        <v>34007</v>
      </c>
      <c r="H28" s="262">
        <f t="shared" si="8"/>
        <v>1.3706420539276933</v>
      </c>
      <c r="I28" s="235">
        <v>69943</v>
      </c>
      <c r="J28" s="262">
        <f t="shared" si="9"/>
        <v>2.8190318810205151</v>
      </c>
      <c r="K28" s="235">
        <v>19115</v>
      </c>
      <c r="L28" s="262">
        <f t="shared" si="10"/>
        <v>0.77042440852847527</v>
      </c>
      <c r="M28" s="263">
        <v>0</v>
      </c>
      <c r="N28" s="235">
        <f t="shared" si="5"/>
        <v>665528</v>
      </c>
      <c r="O28" s="225"/>
      <c r="P28" s="225"/>
    </row>
    <row r="29" spans="1:16" x14ac:dyDescent="0.3">
      <c r="A29" t="s">
        <v>41</v>
      </c>
      <c r="B29" s="240">
        <f>Expenditures!P30</f>
        <v>28125</v>
      </c>
      <c r="C29" s="235">
        <v>94004</v>
      </c>
      <c r="D29" s="235">
        <v>192665</v>
      </c>
      <c r="E29" s="237">
        <f t="shared" si="6"/>
        <v>286669</v>
      </c>
      <c r="F29" s="262">
        <f t="shared" si="7"/>
        <v>10.192675555555555</v>
      </c>
      <c r="G29" s="235">
        <v>30665</v>
      </c>
      <c r="H29" s="262">
        <f t="shared" si="8"/>
        <v>1.090311111111111</v>
      </c>
      <c r="I29" s="235">
        <v>53909</v>
      </c>
      <c r="J29" s="262">
        <f t="shared" si="9"/>
        <v>1.9167644444444445</v>
      </c>
      <c r="K29" s="235">
        <v>24444</v>
      </c>
      <c r="L29" s="262">
        <f t="shared" si="10"/>
        <v>0.86912</v>
      </c>
      <c r="M29" s="263">
        <v>0</v>
      </c>
      <c r="N29" s="235">
        <f t="shared" si="5"/>
        <v>395687</v>
      </c>
      <c r="O29" s="225"/>
      <c r="P29" s="225"/>
    </row>
    <row r="30" spans="1:16" x14ac:dyDescent="0.3">
      <c r="A30" t="s">
        <v>42</v>
      </c>
      <c r="B30" s="240">
        <f>Expenditures!P31</f>
        <v>19681</v>
      </c>
      <c r="C30" s="235">
        <v>116114</v>
      </c>
      <c r="D30" s="235">
        <v>149337</v>
      </c>
      <c r="E30" s="237">
        <f t="shared" si="6"/>
        <v>265451</v>
      </c>
      <c r="F30" s="262">
        <f t="shared" si="7"/>
        <v>13.487678471622377</v>
      </c>
      <c r="G30" s="235">
        <v>31521</v>
      </c>
      <c r="H30" s="262">
        <f t="shared" si="8"/>
        <v>1.6015954473858036</v>
      </c>
      <c r="I30" s="235">
        <v>67027</v>
      </c>
      <c r="J30" s="262">
        <f t="shared" si="9"/>
        <v>3.4056704435750218</v>
      </c>
      <c r="K30" s="235">
        <v>49391</v>
      </c>
      <c r="L30" s="262">
        <f t="shared" si="10"/>
        <v>2.5095777653574514</v>
      </c>
      <c r="M30" s="263">
        <v>0</v>
      </c>
      <c r="N30" s="235">
        <f t="shared" si="5"/>
        <v>413390</v>
      </c>
      <c r="O30" s="225"/>
      <c r="P30" s="225"/>
    </row>
    <row r="31" spans="1:16" x14ac:dyDescent="0.3">
      <c r="A31" t="s">
        <v>43</v>
      </c>
      <c r="B31" s="240">
        <f>Expenditures!P32</f>
        <v>25948</v>
      </c>
      <c r="C31" s="235">
        <v>51296</v>
      </c>
      <c r="D31" s="235">
        <v>165000</v>
      </c>
      <c r="E31" s="237">
        <f t="shared" si="6"/>
        <v>216296</v>
      </c>
      <c r="F31" s="262">
        <f t="shared" si="7"/>
        <v>8.3357484199167562</v>
      </c>
      <c r="G31" s="235">
        <v>37407</v>
      </c>
      <c r="H31" s="262">
        <f t="shared" si="8"/>
        <v>1.4416139972252198</v>
      </c>
      <c r="I31" s="235">
        <v>46555</v>
      </c>
      <c r="J31" s="262">
        <f t="shared" si="9"/>
        <v>1.7941652535840913</v>
      </c>
      <c r="K31" s="235">
        <v>21203</v>
      </c>
      <c r="L31" s="262">
        <f t="shared" si="10"/>
        <v>0.81713426853707416</v>
      </c>
      <c r="M31" s="263">
        <v>0</v>
      </c>
      <c r="N31" s="235">
        <f t="shared" si="5"/>
        <v>321461</v>
      </c>
      <c r="O31" s="225"/>
      <c r="P31" s="225"/>
    </row>
    <row r="32" spans="1:16" x14ac:dyDescent="0.3">
      <c r="B32" s="240"/>
      <c r="C32" s="237"/>
      <c r="D32" s="237"/>
      <c r="E32" s="237"/>
      <c r="F32" s="262"/>
      <c r="G32" s="236"/>
      <c r="H32" s="262"/>
      <c r="I32" s="236"/>
      <c r="J32" s="262"/>
      <c r="K32" s="236"/>
      <c r="L32" s="262"/>
      <c r="M32" s="263"/>
      <c r="N32" s="235"/>
      <c r="O32" s="225"/>
      <c r="P32" s="225"/>
    </row>
    <row r="33" spans="1:16" x14ac:dyDescent="0.3">
      <c r="A33" s="36" t="s">
        <v>44</v>
      </c>
      <c r="B33" s="240"/>
      <c r="C33" s="237"/>
      <c r="D33" s="237"/>
      <c r="E33" s="237"/>
      <c r="F33" s="262"/>
      <c r="G33" s="237"/>
      <c r="H33" s="262"/>
      <c r="I33" s="237"/>
      <c r="J33" s="262"/>
      <c r="K33" s="237"/>
      <c r="L33" s="262"/>
      <c r="M33" s="264"/>
      <c r="N33" s="235"/>
      <c r="O33" s="225"/>
      <c r="P33" s="225"/>
    </row>
    <row r="34" spans="1:16" x14ac:dyDescent="0.3">
      <c r="A34" t="s">
        <v>45</v>
      </c>
      <c r="B34" s="240">
        <f>Expenditures!P35</f>
        <v>57603</v>
      </c>
      <c r="C34" s="235">
        <v>288583</v>
      </c>
      <c r="D34" s="235">
        <v>371803</v>
      </c>
      <c r="E34" s="237">
        <f t="shared" ref="E34:E41" si="11">C34+D34</f>
        <v>660386</v>
      </c>
      <c r="F34" s="262">
        <f t="shared" ref="F34:F41" si="12">E34/B34</f>
        <v>11.464437616096383</v>
      </c>
      <c r="G34" s="235">
        <v>34717</v>
      </c>
      <c r="H34" s="262">
        <f t="shared" ref="H34:H41" si="13">G34/B34</f>
        <v>0.60269430411610503</v>
      </c>
      <c r="I34" s="235">
        <v>117583</v>
      </c>
      <c r="J34" s="262">
        <f t="shared" ref="J34:J41" si="14">I34/B34</f>
        <v>2.0412652118813255</v>
      </c>
      <c r="K34" s="235">
        <v>109621</v>
      </c>
      <c r="L34" s="262">
        <f t="shared" ref="L34:L41" si="15">K34/B34</f>
        <v>1.9030432442754717</v>
      </c>
      <c r="M34" s="263">
        <v>0</v>
      </c>
      <c r="N34" s="235">
        <f t="shared" si="5"/>
        <v>922307</v>
      </c>
      <c r="O34" s="225"/>
      <c r="P34" s="225"/>
    </row>
    <row r="35" spans="1:16" x14ac:dyDescent="0.3">
      <c r="A35" t="s">
        <v>46</v>
      </c>
      <c r="B35" s="240">
        <f>Expenditures!P36</f>
        <v>46094</v>
      </c>
      <c r="C35" s="237">
        <v>317801</v>
      </c>
      <c r="D35" s="235">
        <v>1328990</v>
      </c>
      <c r="E35" s="237">
        <f t="shared" si="11"/>
        <v>1646791</v>
      </c>
      <c r="F35" s="262">
        <f t="shared" si="12"/>
        <v>35.72679741398013</v>
      </c>
      <c r="G35" s="235">
        <v>25249</v>
      </c>
      <c r="H35" s="262">
        <f t="shared" si="13"/>
        <v>0.54777194428775977</v>
      </c>
      <c r="I35" s="235">
        <v>185717</v>
      </c>
      <c r="J35" s="262">
        <f t="shared" si="14"/>
        <v>4.0290927235648892</v>
      </c>
      <c r="K35" s="235">
        <v>53199</v>
      </c>
      <c r="L35" s="262">
        <f t="shared" si="15"/>
        <v>1.1541415368594612</v>
      </c>
      <c r="M35" s="263">
        <v>0</v>
      </c>
      <c r="N35" s="235">
        <f t="shared" si="5"/>
        <v>1910956</v>
      </c>
      <c r="O35" s="225"/>
      <c r="P35" s="225"/>
    </row>
    <row r="36" spans="1:16" x14ac:dyDescent="0.3">
      <c r="A36" t="s">
        <v>48</v>
      </c>
      <c r="B36" s="240">
        <f>Expenditures!P37</f>
        <v>54072</v>
      </c>
      <c r="C36" s="237">
        <v>124850</v>
      </c>
      <c r="D36" s="237">
        <v>462392</v>
      </c>
      <c r="E36" s="237">
        <f t="shared" si="11"/>
        <v>587242</v>
      </c>
      <c r="F36" s="262">
        <f t="shared" si="12"/>
        <v>10.860371356709573</v>
      </c>
      <c r="G36" s="235">
        <v>168372</v>
      </c>
      <c r="H36" s="262">
        <f t="shared" si="13"/>
        <v>3.1138482023968042</v>
      </c>
      <c r="I36" s="235">
        <v>140122</v>
      </c>
      <c r="J36" s="262">
        <f t="shared" si="14"/>
        <v>2.591396656310105</v>
      </c>
      <c r="K36" s="235">
        <v>97157</v>
      </c>
      <c r="L36" s="262">
        <f t="shared" si="15"/>
        <v>1.7968079597573605</v>
      </c>
      <c r="M36" s="263">
        <v>0</v>
      </c>
      <c r="N36" s="235">
        <f t="shared" si="5"/>
        <v>992893</v>
      </c>
      <c r="O36" s="225"/>
      <c r="P36" s="225"/>
    </row>
    <row r="37" spans="1:16" x14ac:dyDescent="0.3">
      <c r="A37" t="s">
        <v>49</v>
      </c>
      <c r="B37" s="240">
        <f>Expenditures!P38</f>
        <v>57261</v>
      </c>
      <c r="C37" s="237">
        <v>323102</v>
      </c>
      <c r="D37" s="235">
        <v>287000</v>
      </c>
      <c r="E37" s="237">
        <f t="shared" si="11"/>
        <v>610102</v>
      </c>
      <c r="F37" s="262">
        <f t="shared" si="12"/>
        <v>10.654756291367597</v>
      </c>
      <c r="G37" s="235">
        <v>33030</v>
      </c>
      <c r="H37" s="262">
        <f t="shared" si="13"/>
        <v>0.57683239901503636</v>
      </c>
      <c r="I37" s="235">
        <v>102304</v>
      </c>
      <c r="J37" s="262">
        <f t="shared" si="14"/>
        <v>1.7866261504339778</v>
      </c>
      <c r="K37" s="235">
        <v>41283</v>
      </c>
      <c r="L37" s="262">
        <f t="shared" si="15"/>
        <v>0.72096191124849374</v>
      </c>
      <c r="M37" s="263">
        <v>0</v>
      </c>
      <c r="N37" s="235">
        <f t="shared" si="5"/>
        <v>786719</v>
      </c>
      <c r="O37" s="225"/>
      <c r="P37" s="225"/>
    </row>
    <row r="38" spans="1:16" x14ac:dyDescent="0.3">
      <c r="A38" t="s">
        <v>50</v>
      </c>
      <c r="B38" s="240">
        <f>Expenditures!P39</f>
        <v>43589</v>
      </c>
      <c r="C38" s="235">
        <v>24000</v>
      </c>
      <c r="D38" s="237">
        <v>130000</v>
      </c>
      <c r="E38" s="237">
        <f t="shared" si="11"/>
        <v>154000</v>
      </c>
      <c r="F38" s="262">
        <f t="shared" si="12"/>
        <v>3.533001445318773</v>
      </c>
      <c r="G38" s="235">
        <v>42893</v>
      </c>
      <c r="H38" s="262">
        <f t="shared" si="13"/>
        <v>0.98403266879258533</v>
      </c>
      <c r="I38" s="235">
        <v>93551</v>
      </c>
      <c r="J38" s="262">
        <f t="shared" si="14"/>
        <v>2.1462066117598475</v>
      </c>
      <c r="K38" s="235">
        <v>16928</v>
      </c>
      <c r="L38" s="262">
        <f t="shared" si="15"/>
        <v>0.38835486017114412</v>
      </c>
      <c r="M38" s="263">
        <v>0</v>
      </c>
      <c r="N38" s="235">
        <f t="shared" si="5"/>
        <v>307372</v>
      </c>
      <c r="O38" s="225"/>
      <c r="P38" s="225"/>
    </row>
    <row r="39" spans="1:16" x14ac:dyDescent="0.3">
      <c r="A39" t="s">
        <v>51</v>
      </c>
      <c r="B39" s="240">
        <f>Expenditures!P40</f>
        <v>51427</v>
      </c>
      <c r="C39" s="235">
        <v>250000</v>
      </c>
      <c r="D39" s="235">
        <v>267915</v>
      </c>
      <c r="E39" s="237">
        <f t="shared" si="11"/>
        <v>517915</v>
      </c>
      <c r="F39" s="262">
        <f t="shared" si="12"/>
        <v>10.070877165691174</v>
      </c>
      <c r="G39" s="235">
        <v>22429</v>
      </c>
      <c r="H39" s="262">
        <f t="shared" si="13"/>
        <v>0.43613277072354989</v>
      </c>
      <c r="I39" s="235">
        <v>93443</v>
      </c>
      <c r="J39" s="262">
        <f t="shared" si="14"/>
        <v>1.8170027417504424</v>
      </c>
      <c r="K39" s="235">
        <v>61544</v>
      </c>
      <c r="L39" s="262">
        <f t="shared" si="15"/>
        <v>1.1967254555000291</v>
      </c>
      <c r="M39" s="263">
        <v>0</v>
      </c>
      <c r="N39" s="235">
        <f t="shared" si="5"/>
        <v>695331</v>
      </c>
      <c r="O39" s="225"/>
      <c r="P39" s="225"/>
    </row>
    <row r="40" spans="1:16" x14ac:dyDescent="0.3">
      <c r="A40" t="s">
        <v>52</v>
      </c>
      <c r="B40" s="240">
        <f>Expenditures!P41</f>
        <v>42649</v>
      </c>
      <c r="C40" s="235">
        <v>0</v>
      </c>
      <c r="D40" s="235">
        <v>743283</v>
      </c>
      <c r="E40" s="237">
        <f t="shared" si="11"/>
        <v>743283</v>
      </c>
      <c r="F40" s="262">
        <f t="shared" si="12"/>
        <v>17.427911557129125</v>
      </c>
      <c r="G40" s="235">
        <v>37587</v>
      </c>
      <c r="H40" s="262">
        <f t="shared" si="13"/>
        <v>0.8813102300171165</v>
      </c>
      <c r="I40" s="235">
        <v>85224</v>
      </c>
      <c r="J40" s="262">
        <f t="shared" si="14"/>
        <v>1.9982649065628737</v>
      </c>
      <c r="K40" s="235">
        <v>11468</v>
      </c>
      <c r="L40" s="262">
        <f t="shared" si="15"/>
        <v>0.26889258833735846</v>
      </c>
      <c r="M40" s="263">
        <v>0</v>
      </c>
      <c r="N40" s="235">
        <f t="shared" si="5"/>
        <v>877562</v>
      </c>
      <c r="O40" s="225"/>
      <c r="P40" s="225"/>
    </row>
    <row r="41" spans="1:16" x14ac:dyDescent="0.3">
      <c r="A41" t="s">
        <v>53</v>
      </c>
      <c r="B41" s="240">
        <f>Expenditures!P42</f>
        <v>42514</v>
      </c>
      <c r="C41" s="235">
        <v>400874</v>
      </c>
      <c r="D41" s="235">
        <v>295000</v>
      </c>
      <c r="E41" s="237">
        <f t="shared" si="11"/>
        <v>695874</v>
      </c>
      <c r="F41" s="262">
        <f t="shared" si="12"/>
        <v>16.368114033024415</v>
      </c>
      <c r="G41" s="235">
        <v>51300</v>
      </c>
      <c r="H41" s="262">
        <f t="shared" si="13"/>
        <v>1.2066613350896176</v>
      </c>
      <c r="I41" s="235">
        <v>112961</v>
      </c>
      <c r="J41" s="262">
        <f t="shared" si="14"/>
        <v>2.6570306252058145</v>
      </c>
      <c r="K41" s="235">
        <v>26950</v>
      </c>
      <c r="L41" s="262">
        <f t="shared" si="15"/>
        <v>0.6339088300324599</v>
      </c>
      <c r="M41" s="263">
        <v>0</v>
      </c>
      <c r="N41" s="235">
        <f t="shared" si="5"/>
        <v>887085</v>
      </c>
      <c r="O41" s="225"/>
      <c r="P41" s="225"/>
    </row>
    <row r="42" spans="1:16" x14ac:dyDescent="0.3">
      <c r="B42" s="240"/>
      <c r="C42" s="237"/>
      <c r="D42" s="237"/>
      <c r="E42" s="237"/>
      <c r="F42" s="262"/>
      <c r="G42" s="236"/>
      <c r="H42" s="262"/>
      <c r="I42" s="236"/>
      <c r="J42" s="262"/>
      <c r="K42" s="236"/>
      <c r="L42" s="262"/>
      <c r="M42" s="263"/>
      <c r="N42" s="235"/>
      <c r="O42" s="225"/>
      <c r="P42" s="225"/>
    </row>
    <row r="43" spans="1:16" x14ac:dyDescent="0.3">
      <c r="A43" s="36" t="s">
        <v>54</v>
      </c>
      <c r="B43" s="240"/>
      <c r="C43" s="237"/>
      <c r="D43" s="237"/>
      <c r="E43" s="237"/>
      <c r="F43" s="262"/>
      <c r="G43" s="236"/>
      <c r="H43" s="262"/>
      <c r="I43" s="236"/>
      <c r="J43" s="262"/>
      <c r="K43" s="236"/>
      <c r="L43" s="262"/>
      <c r="M43" s="263"/>
      <c r="N43" s="235"/>
      <c r="O43" s="225"/>
      <c r="P43" s="225"/>
    </row>
    <row r="44" spans="1:16" x14ac:dyDescent="0.3">
      <c r="A44" t="s">
        <v>55</v>
      </c>
      <c r="B44" s="240">
        <f>Expenditures!P45</f>
        <v>60982</v>
      </c>
      <c r="C44" s="237">
        <v>139394</v>
      </c>
      <c r="D44" s="237">
        <v>405500</v>
      </c>
      <c r="E44" s="237">
        <f t="shared" ref="E44:E50" si="16">C44+D44</f>
        <v>544894</v>
      </c>
      <c r="F44" s="262">
        <f t="shared" ref="F44:F50" si="17">E44/B44</f>
        <v>8.9353251779213547</v>
      </c>
      <c r="G44" s="235">
        <v>39503</v>
      </c>
      <c r="H44" s="262">
        <f t="shared" ref="H44:H50" si="18">G44/B44</f>
        <v>0.64778131251844806</v>
      </c>
      <c r="I44" s="235">
        <v>140312</v>
      </c>
      <c r="J44" s="262">
        <f t="shared" ref="J44:J50" si="19">I44/B44</f>
        <v>2.3008756682299696</v>
      </c>
      <c r="K44" s="235">
        <v>20816</v>
      </c>
      <c r="L44" s="262">
        <f t="shared" ref="L44:L50" si="20">K44/B44</f>
        <v>0.34134662687350364</v>
      </c>
      <c r="M44" s="263">
        <v>0</v>
      </c>
      <c r="N44" s="235">
        <f t="shared" si="5"/>
        <v>745525</v>
      </c>
      <c r="O44" s="225"/>
      <c r="P44" s="225"/>
    </row>
    <row r="45" spans="1:16" x14ac:dyDescent="0.3">
      <c r="A45" t="s">
        <v>56</v>
      </c>
      <c r="B45" s="240">
        <f>Expenditures!P46</f>
        <v>65783</v>
      </c>
      <c r="C45" s="237">
        <v>0</v>
      </c>
      <c r="D45" s="237">
        <v>804478</v>
      </c>
      <c r="E45" s="237">
        <f t="shared" si="16"/>
        <v>804478</v>
      </c>
      <c r="F45" s="262">
        <f t="shared" si="17"/>
        <v>12.229268960065671</v>
      </c>
      <c r="G45" s="235">
        <v>38582</v>
      </c>
      <c r="H45" s="262">
        <f t="shared" si="18"/>
        <v>0.58650411200462127</v>
      </c>
      <c r="I45" s="235">
        <v>139638</v>
      </c>
      <c r="J45" s="262">
        <f t="shared" si="19"/>
        <v>2.1227064743170727</v>
      </c>
      <c r="K45" s="235">
        <v>21979</v>
      </c>
      <c r="L45" s="262">
        <f t="shared" si="20"/>
        <v>0.33411367678579573</v>
      </c>
      <c r="M45" s="263">
        <v>0</v>
      </c>
      <c r="N45" s="235">
        <f t="shared" si="5"/>
        <v>1004677</v>
      </c>
      <c r="O45" s="225"/>
      <c r="P45" s="225"/>
    </row>
    <row r="46" spans="1:16" x14ac:dyDescent="0.3">
      <c r="A46" t="s">
        <v>57</v>
      </c>
      <c r="B46" s="240">
        <f>Expenditures!P47</f>
        <v>66569</v>
      </c>
      <c r="C46" s="237">
        <v>185800</v>
      </c>
      <c r="D46" s="235">
        <v>528000</v>
      </c>
      <c r="E46" s="237">
        <f t="shared" si="16"/>
        <v>713800</v>
      </c>
      <c r="F46" s="262">
        <f t="shared" si="17"/>
        <v>10.722708768345626</v>
      </c>
      <c r="G46" s="235">
        <v>43761</v>
      </c>
      <c r="H46" s="262">
        <f t="shared" si="18"/>
        <v>0.65737805885622436</v>
      </c>
      <c r="I46" s="235">
        <v>128411</v>
      </c>
      <c r="J46" s="262">
        <f t="shared" si="19"/>
        <v>1.9289909717736484</v>
      </c>
      <c r="K46" s="235">
        <v>78326</v>
      </c>
      <c r="L46" s="262">
        <f t="shared" si="20"/>
        <v>1.1766137391278222</v>
      </c>
      <c r="M46" s="263">
        <v>0</v>
      </c>
      <c r="N46" s="235">
        <f t="shared" si="5"/>
        <v>964298</v>
      </c>
      <c r="O46" s="225"/>
      <c r="P46" s="225"/>
    </row>
    <row r="47" spans="1:16" x14ac:dyDescent="0.3">
      <c r="A47" t="s">
        <v>58</v>
      </c>
      <c r="B47" s="240">
        <f>Expenditures!P48</f>
        <v>70904</v>
      </c>
      <c r="C47" s="237">
        <v>0</v>
      </c>
      <c r="D47" s="235">
        <v>917000</v>
      </c>
      <c r="E47" s="237">
        <f t="shared" si="16"/>
        <v>917000</v>
      </c>
      <c r="F47" s="262">
        <f t="shared" si="17"/>
        <v>12.932979803678213</v>
      </c>
      <c r="G47" s="235">
        <v>58093</v>
      </c>
      <c r="H47" s="262">
        <f t="shared" si="18"/>
        <v>0.81931907931851522</v>
      </c>
      <c r="I47" s="235">
        <v>141571</v>
      </c>
      <c r="J47" s="262">
        <f t="shared" si="19"/>
        <v>1.9966574523299108</v>
      </c>
      <c r="K47" s="235">
        <v>32491</v>
      </c>
      <c r="L47" s="262">
        <f t="shared" si="20"/>
        <v>0.45823930948888636</v>
      </c>
      <c r="M47" s="263">
        <v>0</v>
      </c>
      <c r="N47" s="235">
        <f t="shared" si="5"/>
        <v>1149155</v>
      </c>
      <c r="O47" s="225"/>
      <c r="P47" s="225"/>
    </row>
    <row r="48" spans="1:16" x14ac:dyDescent="0.3">
      <c r="A48" t="s">
        <v>59</v>
      </c>
      <c r="B48" s="240">
        <f>Expenditures!P49</f>
        <v>66024</v>
      </c>
      <c r="C48" s="237">
        <v>84126</v>
      </c>
      <c r="D48" s="237">
        <v>556800</v>
      </c>
      <c r="E48" s="237">
        <f t="shared" si="16"/>
        <v>640926</v>
      </c>
      <c r="F48" s="262">
        <f t="shared" si="17"/>
        <v>9.7074700109051246</v>
      </c>
      <c r="G48" s="235">
        <v>43249</v>
      </c>
      <c r="H48" s="262">
        <f t="shared" si="18"/>
        <v>0.65504967890464072</v>
      </c>
      <c r="I48" s="235">
        <v>146734</v>
      </c>
      <c r="J48" s="262">
        <f t="shared" si="19"/>
        <v>2.2224342663273959</v>
      </c>
      <c r="K48" s="235">
        <v>49207</v>
      </c>
      <c r="L48" s="262">
        <f t="shared" si="20"/>
        <v>0.74528959166363751</v>
      </c>
      <c r="M48" s="263">
        <v>0</v>
      </c>
      <c r="N48" s="235">
        <f t="shared" si="5"/>
        <v>880116</v>
      </c>
      <c r="O48" s="225"/>
      <c r="P48" s="225"/>
    </row>
    <row r="49" spans="1:16" x14ac:dyDescent="0.3">
      <c r="A49" t="s">
        <v>60</v>
      </c>
      <c r="B49" s="240">
        <f>Expenditures!P50</f>
        <v>78110</v>
      </c>
      <c r="C49" s="237">
        <v>973702</v>
      </c>
      <c r="D49" s="237">
        <v>811880</v>
      </c>
      <c r="E49" s="237">
        <f t="shared" si="16"/>
        <v>1785582</v>
      </c>
      <c r="F49" s="262">
        <f t="shared" si="17"/>
        <v>22.859838689028294</v>
      </c>
      <c r="G49" s="235">
        <v>43608</v>
      </c>
      <c r="H49" s="262">
        <f t="shared" si="18"/>
        <v>0.55828959160158753</v>
      </c>
      <c r="I49" s="235">
        <v>159837</v>
      </c>
      <c r="J49" s="262">
        <f t="shared" si="19"/>
        <v>2.0463064908462423</v>
      </c>
      <c r="K49" s="235">
        <v>96304</v>
      </c>
      <c r="L49" s="262">
        <f t="shared" si="20"/>
        <v>1.232927922161055</v>
      </c>
      <c r="M49" s="263">
        <v>0</v>
      </c>
      <c r="N49" s="235">
        <f t="shared" si="5"/>
        <v>2085331</v>
      </c>
      <c r="O49" s="225"/>
      <c r="P49" s="225"/>
    </row>
    <row r="50" spans="1:16" x14ac:dyDescent="0.3">
      <c r="A50" t="s">
        <v>89</v>
      </c>
      <c r="B50" s="240">
        <f>Expenditures!P51</f>
        <v>61950</v>
      </c>
      <c r="C50" s="237">
        <v>75800</v>
      </c>
      <c r="D50" s="237">
        <v>238271</v>
      </c>
      <c r="E50" s="237">
        <f t="shared" si="16"/>
        <v>314071</v>
      </c>
      <c r="F50" s="262">
        <f t="shared" si="17"/>
        <v>5.0697497982243744</v>
      </c>
      <c r="G50" s="235">
        <v>40100</v>
      </c>
      <c r="H50" s="262">
        <f t="shared" si="18"/>
        <v>0.6472962066182405</v>
      </c>
      <c r="I50" s="235">
        <v>108525</v>
      </c>
      <c r="J50" s="262">
        <f t="shared" si="19"/>
        <v>1.7518159806295399</v>
      </c>
      <c r="K50" s="235">
        <v>78</v>
      </c>
      <c r="L50" s="262">
        <f t="shared" si="20"/>
        <v>1.2590799031476998E-3</v>
      </c>
      <c r="M50" s="263">
        <v>0</v>
      </c>
      <c r="N50" s="235">
        <f t="shared" si="5"/>
        <v>462774</v>
      </c>
      <c r="O50" s="225"/>
      <c r="P50" s="225"/>
    </row>
    <row r="51" spans="1:16" x14ac:dyDescent="0.3">
      <c r="B51" s="240"/>
      <c r="C51" s="237"/>
      <c r="D51" s="237"/>
      <c r="E51" s="237"/>
      <c r="F51" s="262"/>
      <c r="G51" s="237"/>
      <c r="H51" s="262"/>
      <c r="I51" s="237"/>
      <c r="J51" s="262"/>
      <c r="K51" s="237"/>
      <c r="L51" s="262"/>
      <c r="M51" s="264"/>
      <c r="N51" s="235"/>
      <c r="O51" s="225"/>
      <c r="P51" s="225"/>
    </row>
    <row r="52" spans="1:16" x14ac:dyDescent="0.3">
      <c r="A52" s="36" t="s">
        <v>62</v>
      </c>
      <c r="B52" s="240"/>
      <c r="C52" s="237"/>
      <c r="D52" s="237"/>
      <c r="E52" s="237"/>
      <c r="F52" s="262"/>
      <c r="G52" s="236"/>
      <c r="H52" s="262"/>
      <c r="I52" s="236"/>
      <c r="J52" s="262"/>
      <c r="K52" s="236"/>
      <c r="L52" s="262"/>
      <c r="M52" s="263"/>
      <c r="N52" s="235"/>
      <c r="O52" s="225"/>
      <c r="P52" s="225"/>
    </row>
    <row r="53" spans="1:16" x14ac:dyDescent="0.3">
      <c r="A53" t="s">
        <v>63</v>
      </c>
      <c r="B53" s="240">
        <f>Expenditures!P54</f>
        <v>109862</v>
      </c>
      <c r="C53" s="237">
        <v>570846</v>
      </c>
      <c r="D53" s="237">
        <v>618603</v>
      </c>
      <c r="E53" s="237">
        <f>C53+D53</f>
        <v>1189449</v>
      </c>
      <c r="F53" s="262">
        <f>E53/B53</f>
        <v>10.826755384027233</v>
      </c>
      <c r="G53" s="235">
        <v>83794</v>
      </c>
      <c r="H53" s="262">
        <f>G53/B53</f>
        <v>0.76272050390489887</v>
      </c>
      <c r="I53" s="235">
        <v>201866</v>
      </c>
      <c r="J53" s="262">
        <f>I53/B53</f>
        <v>1.8374506198685623</v>
      </c>
      <c r="K53" s="235">
        <v>116307</v>
      </c>
      <c r="L53" s="262">
        <f>K53/B53</f>
        <v>1.0586645063807323</v>
      </c>
      <c r="M53" s="263">
        <v>0</v>
      </c>
      <c r="N53" s="235">
        <f t="shared" si="5"/>
        <v>1591416</v>
      </c>
      <c r="O53" s="225"/>
      <c r="P53" s="225"/>
    </row>
    <row r="54" spans="1:16" x14ac:dyDescent="0.3">
      <c r="A54" t="s">
        <v>64</v>
      </c>
      <c r="B54" s="240">
        <f>Expenditures!P55</f>
        <v>111113</v>
      </c>
      <c r="C54" s="237">
        <v>335215</v>
      </c>
      <c r="D54" s="235">
        <v>1793737</v>
      </c>
      <c r="E54" s="237">
        <f>C54+D54</f>
        <v>2128952</v>
      </c>
      <c r="F54" s="262">
        <f>E54/B54</f>
        <v>19.160242275881309</v>
      </c>
      <c r="G54" s="235">
        <v>41306</v>
      </c>
      <c r="H54" s="262">
        <f>G54/B54</f>
        <v>0.37174768028943506</v>
      </c>
      <c r="I54" s="235">
        <v>285727</v>
      </c>
      <c r="J54" s="262">
        <f>I54/B54</f>
        <v>2.5714992845121634</v>
      </c>
      <c r="K54" s="235">
        <v>132448</v>
      </c>
      <c r="L54" s="262">
        <f>K54/B54</f>
        <v>1.1920117358004914</v>
      </c>
      <c r="M54" s="263">
        <v>0</v>
      </c>
      <c r="N54" s="235">
        <f t="shared" si="5"/>
        <v>2588433</v>
      </c>
      <c r="O54" s="225"/>
      <c r="P54" s="225"/>
    </row>
    <row r="55" spans="1:16" x14ac:dyDescent="0.3">
      <c r="A55" t="s">
        <v>65</v>
      </c>
      <c r="B55" s="240">
        <f>Expenditures!P56</f>
        <v>81838</v>
      </c>
      <c r="C55" s="237">
        <v>660461</v>
      </c>
      <c r="D55" s="237">
        <v>1134545</v>
      </c>
      <c r="E55" s="237">
        <f>C55+D55</f>
        <v>1795006</v>
      </c>
      <c r="F55" s="262">
        <f>E55/B55</f>
        <v>21.933649404921919</v>
      </c>
      <c r="G55" s="235">
        <v>49023</v>
      </c>
      <c r="H55" s="262">
        <f>G55/B55</f>
        <v>0.59902490285686361</v>
      </c>
      <c r="I55" s="235">
        <v>240968</v>
      </c>
      <c r="J55" s="262">
        <f>I55/B55</f>
        <v>2.9444512329235808</v>
      </c>
      <c r="K55" s="235">
        <v>101607</v>
      </c>
      <c r="L55" s="262">
        <f>K55/B55</f>
        <v>1.2415625992815074</v>
      </c>
      <c r="M55" s="263">
        <v>0</v>
      </c>
      <c r="N55" s="235">
        <f t="shared" si="5"/>
        <v>2186604</v>
      </c>
      <c r="O55" s="225"/>
      <c r="P55" s="225"/>
    </row>
    <row r="56" spans="1:16" x14ac:dyDescent="0.3">
      <c r="A56" t="s">
        <v>66</v>
      </c>
      <c r="B56" s="240">
        <f>Expenditures!P57</f>
        <v>99046</v>
      </c>
      <c r="C56" s="237">
        <v>18907</v>
      </c>
      <c r="D56" s="237">
        <v>525850</v>
      </c>
      <c r="E56" s="237">
        <f>C56+D56</f>
        <v>544757</v>
      </c>
      <c r="F56" s="262">
        <f>E56/B56</f>
        <v>5.5000403852755282</v>
      </c>
      <c r="G56" s="235">
        <v>48086</v>
      </c>
      <c r="H56" s="262">
        <f>G56/B56</f>
        <v>0.48549158976637119</v>
      </c>
      <c r="I56" s="235">
        <v>201659</v>
      </c>
      <c r="J56" s="262">
        <f>I56/B56</f>
        <v>2.0360135694525776</v>
      </c>
      <c r="K56" s="235">
        <v>65421</v>
      </c>
      <c r="L56" s="262">
        <f>K56/B56</f>
        <v>0.66051127758819139</v>
      </c>
      <c r="M56" s="263">
        <v>0</v>
      </c>
      <c r="N56" s="235">
        <f t="shared" si="5"/>
        <v>859923</v>
      </c>
      <c r="O56" s="225"/>
      <c r="P56" s="225"/>
    </row>
    <row r="57" spans="1:16" x14ac:dyDescent="0.3">
      <c r="B57" s="240"/>
      <c r="C57" s="237"/>
      <c r="D57" s="237"/>
      <c r="E57" s="237"/>
      <c r="F57" s="262"/>
      <c r="G57" s="236"/>
      <c r="H57" s="262"/>
      <c r="I57" s="236"/>
      <c r="J57" s="262"/>
      <c r="K57" s="236"/>
      <c r="L57" s="262"/>
      <c r="M57" s="263"/>
      <c r="N57" s="235"/>
      <c r="O57" s="225"/>
      <c r="P57" s="225"/>
    </row>
    <row r="58" spans="1:16" x14ac:dyDescent="0.3">
      <c r="A58" s="36" t="s">
        <v>67</v>
      </c>
      <c r="B58" s="240"/>
      <c r="C58" s="237"/>
      <c r="D58" s="237"/>
      <c r="E58" s="237"/>
      <c r="F58" s="262"/>
      <c r="G58" s="238"/>
      <c r="H58" s="262"/>
      <c r="I58" s="238"/>
      <c r="J58" s="262"/>
      <c r="K58" s="238"/>
      <c r="L58" s="262"/>
      <c r="M58" s="265"/>
      <c r="N58" s="235"/>
      <c r="O58" s="225"/>
      <c r="P58" s="225"/>
    </row>
    <row r="59" spans="1:16" x14ac:dyDescent="0.3">
      <c r="A59" t="s">
        <v>68</v>
      </c>
      <c r="B59" s="240">
        <f>Expenditures!P60</f>
        <v>226365</v>
      </c>
      <c r="C59" s="237">
        <v>78765</v>
      </c>
      <c r="D59" s="237">
        <v>2641952</v>
      </c>
      <c r="E59" s="237">
        <f>C59+D59</f>
        <v>2720717</v>
      </c>
      <c r="F59" s="262">
        <f>E59/B59</f>
        <v>12.019159322333399</v>
      </c>
      <c r="G59" s="235">
        <v>97454</v>
      </c>
      <c r="H59" s="262">
        <f>G59/B59</f>
        <v>0.43051708523844234</v>
      </c>
      <c r="I59" s="235">
        <v>513433</v>
      </c>
      <c r="J59" s="262">
        <f>I59/B59</f>
        <v>2.268164248006538</v>
      </c>
      <c r="K59" s="235">
        <v>237978</v>
      </c>
      <c r="L59" s="262">
        <f>K59/B59</f>
        <v>1.0513021005897554</v>
      </c>
      <c r="M59" s="263">
        <v>0</v>
      </c>
      <c r="N59" s="235">
        <f t="shared" si="5"/>
        <v>3569582</v>
      </c>
      <c r="O59" s="225"/>
      <c r="P59" s="225"/>
    </row>
    <row r="60" spans="1:16" x14ac:dyDescent="0.3">
      <c r="A60" t="s">
        <v>69</v>
      </c>
      <c r="B60" s="240">
        <f>Expenditures!P61</f>
        <v>319753</v>
      </c>
      <c r="C60" s="237">
        <v>1654135</v>
      </c>
      <c r="D60" s="237">
        <v>2593816</v>
      </c>
      <c r="E60" s="237">
        <f>C60+D60</f>
        <v>4247951</v>
      </c>
      <c r="F60" s="262">
        <f>E60/B60</f>
        <v>13.285101312575645</v>
      </c>
      <c r="G60" s="235">
        <v>70186</v>
      </c>
      <c r="H60" s="262">
        <f>G60/B60</f>
        <v>0.21950067708512508</v>
      </c>
      <c r="I60" s="235">
        <v>713418</v>
      </c>
      <c r="J60" s="262">
        <f>I60/B60</f>
        <v>2.2311534215472566</v>
      </c>
      <c r="K60" s="235">
        <v>432154</v>
      </c>
      <c r="L60" s="262">
        <f>K60/B60</f>
        <v>1.3515244579409731</v>
      </c>
      <c r="M60" s="263">
        <v>0</v>
      </c>
      <c r="N60" s="235">
        <f t="shared" si="5"/>
        <v>5463709</v>
      </c>
      <c r="O60" s="225"/>
      <c r="P60" s="225"/>
    </row>
    <row r="61" spans="1:16" x14ac:dyDescent="0.3">
      <c r="A61" t="s">
        <v>70</v>
      </c>
      <c r="B61" s="240">
        <f>Expenditures!P62</f>
        <v>211044</v>
      </c>
      <c r="C61" s="237">
        <v>1459000</v>
      </c>
      <c r="D61" s="235">
        <v>1723000</v>
      </c>
      <c r="E61" s="237">
        <f>C61+D61</f>
        <v>3182000</v>
      </c>
      <c r="F61" s="262">
        <f>E61/B61</f>
        <v>15.077424612876936</v>
      </c>
      <c r="G61" s="235">
        <v>227335</v>
      </c>
      <c r="H61" s="262">
        <f>G61/B61</f>
        <v>1.0771924338052727</v>
      </c>
      <c r="I61" s="235">
        <v>435539</v>
      </c>
      <c r="J61" s="262">
        <f>I61/B61</f>
        <v>2.0637355243456339</v>
      </c>
      <c r="K61" s="235">
        <v>134964</v>
      </c>
      <c r="L61" s="262">
        <f>K61/B61</f>
        <v>0.6395064536305225</v>
      </c>
      <c r="M61" s="235">
        <v>162774</v>
      </c>
      <c r="N61" s="235">
        <f t="shared" si="5"/>
        <v>4142612</v>
      </c>
      <c r="O61" s="225"/>
      <c r="P61" s="225"/>
    </row>
    <row r="62" spans="1:16" x14ac:dyDescent="0.3">
      <c r="A62" t="s">
        <v>71</v>
      </c>
      <c r="B62" s="240">
        <f>Expenditures!P63</f>
        <v>217730</v>
      </c>
      <c r="C62" s="235">
        <v>1947008</v>
      </c>
      <c r="D62" s="235">
        <v>1571207</v>
      </c>
      <c r="E62" s="237">
        <f>C62+D62</f>
        <v>3518215</v>
      </c>
      <c r="F62" s="262">
        <f>E62/B62</f>
        <v>16.158613879575622</v>
      </c>
      <c r="G62" s="235">
        <v>71463</v>
      </c>
      <c r="H62" s="262">
        <f>G62/B62</f>
        <v>0.32821843567721493</v>
      </c>
      <c r="I62" s="235">
        <v>424335</v>
      </c>
      <c r="J62" s="262">
        <f>I62/B62</f>
        <v>1.9489046066228815</v>
      </c>
      <c r="K62" s="235">
        <v>107397</v>
      </c>
      <c r="L62" s="262">
        <f>K62/B62</f>
        <v>0.49325770449639461</v>
      </c>
      <c r="M62" s="263">
        <v>0</v>
      </c>
      <c r="N62" s="235">
        <f t="shared" si="5"/>
        <v>4121410</v>
      </c>
      <c r="O62" s="225"/>
      <c r="P62" s="225"/>
    </row>
    <row r="63" spans="1:16" x14ac:dyDescent="0.3">
      <c r="A63" t="s">
        <v>72</v>
      </c>
      <c r="B63" s="240">
        <f>Expenditures!P64</f>
        <v>170181</v>
      </c>
      <c r="C63" s="237">
        <v>657665</v>
      </c>
      <c r="D63" s="237">
        <v>3286766</v>
      </c>
      <c r="E63" s="237">
        <f>C63+D63</f>
        <v>3944431</v>
      </c>
      <c r="F63" s="262">
        <f>E63/B63</f>
        <v>23.177857692691898</v>
      </c>
      <c r="G63" s="235">
        <v>96426</v>
      </c>
      <c r="H63" s="262">
        <f>G63/B63</f>
        <v>0.56660849331006402</v>
      </c>
      <c r="I63" s="235">
        <v>225742</v>
      </c>
      <c r="J63" s="262">
        <f>I63/B63</f>
        <v>1.3264818046667959</v>
      </c>
      <c r="K63" s="235">
        <v>110369</v>
      </c>
      <c r="L63" s="262">
        <f>K63/B63</f>
        <v>0.64853890857381258</v>
      </c>
      <c r="M63" s="235">
        <v>1600000</v>
      </c>
      <c r="N63" s="235">
        <f t="shared" si="5"/>
        <v>5976968</v>
      </c>
      <c r="O63" s="225"/>
      <c r="P63" s="225"/>
    </row>
    <row r="64" spans="1:16" x14ac:dyDescent="0.3">
      <c r="B64" s="240"/>
      <c r="C64" s="237"/>
      <c r="D64" s="237"/>
      <c r="E64" s="237"/>
      <c r="F64" s="262"/>
      <c r="G64" s="236"/>
      <c r="H64" s="262"/>
      <c r="I64" s="236"/>
      <c r="J64" s="262"/>
      <c r="K64" s="236"/>
      <c r="L64" s="262"/>
      <c r="M64" s="263"/>
      <c r="N64" s="235"/>
      <c r="O64" s="225"/>
      <c r="P64" s="225"/>
    </row>
    <row r="65" spans="1:16" x14ac:dyDescent="0.3">
      <c r="A65" s="36" t="s">
        <v>73</v>
      </c>
      <c r="B65" s="240"/>
      <c r="C65" s="237"/>
      <c r="D65" s="237"/>
      <c r="E65" s="237"/>
      <c r="F65" s="262"/>
      <c r="G65" s="236"/>
      <c r="H65" s="262"/>
      <c r="I65" s="236"/>
      <c r="J65" s="262"/>
      <c r="K65" s="236"/>
      <c r="L65" s="262"/>
      <c r="M65" s="263"/>
      <c r="N65" s="235"/>
      <c r="O65" s="225"/>
      <c r="P65" s="225"/>
    </row>
    <row r="66" spans="1:16" x14ac:dyDescent="0.3">
      <c r="A66" t="s">
        <v>74</v>
      </c>
      <c r="B66" s="240">
        <f>Expenditures!P67</f>
        <v>3301</v>
      </c>
      <c r="C66" s="235">
        <v>76676</v>
      </c>
      <c r="D66" s="237">
        <v>15400</v>
      </c>
      <c r="E66" s="237">
        <f>C66+D66</f>
        <v>92076</v>
      </c>
      <c r="F66" s="262">
        <f>E66/B66</f>
        <v>27.893365646773706</v>
      </c>
      <c r="G66" s="235">
        <v>0</v>
      </c>
      <c r="H66" s="262">
        <f>G66/B66</f>
        <v>0</v>
      </c>
      <c r="I66" s="235">
        <v>0</v>
      </c>
      <c r="J66" s="262">
        <f>I66/B66</f>
        <v>0</v>
      </c>
      <c r="K66" s="235">
        <v>3349</v>
      </c>
      <c r="L66" s="262">
        <f>K66/B66</f>
        <v>1.0145410481672221</v>
      </c>
      <c r="M66" s="263">
        <v>0</v>
      </c>
      <c r="N66" s="235">
        <f t="shared" si="5"/>
        <v>95425</v>
      </c>
      <c r="O66" s="225"/>
      <c r="P66" s="225"/>
    </row>
    <row r="67" spans="1:16" x14ac:dyDescent="0.3">
      <c r="A67" t="s">
        <v>75</v>
      </c>
      <c r="B67" s="240">
        <f>Expenditures!P68</f>
        <v>16856</v>
      </c>
      <c r="C67" s="235">
        <v>351795</v>
      </c>
      <c r="D67" s="237">
        <v>0</v>
      </c>
      <c r="E67" s="237">
        <f>C67+D67</f>
        <v>351795</v>
      </c>
      <c r="F67" s="262">
        <f>E67/B67</f>
        <v>20.87060987185572</v>
      </c>
      <c r="G67" s="235">
        <v>8668</v>
      </c>
      <c r="H67" s="262">
        <f>G67/B67</f>
        <v>0.51423825344091123</v>
      </c>
      <c r="I67" s="235">
        <v>24748</v>
      </c>
      <c r="J67" s="262">
        <f>I67/B67</f>
        <v>1.4682012339819648</v>
      </c>
      <c r="K67" s="235">
        <v>6582</v>
      </c>
      <c r="L67" s="262">
        <f>K67/B67</f>
        <v>0.39048410061699096</v>
      </c>
      <c r="M67" s="263">
        <v>0</v>
      </c>
      <c r="N67" s="235">
        <f t="shared" si="5"/>
        <v>391793</v>
      </c>
      <c r="O67" s="225"/>
      <c r="P67" s="225"/>
    </row>
    <row r="68" spans="1:16" x14ac:dyDescent="0.3">
      <c r="C68" s="37"/>
      <c r="D68" s="37"/>
      <c r="E68" s="37"/>
      <c r="F68" s="41"/>
      <c r="G68" s="39"/>
      <c r="H68" s="41"/>
      <c r="I68" s="39"/>
      <c r="J68" s="41"/>
      <c r="K68" s="39"/>
      <c r="L68" s="41"/>
      <c r="M68" s="37"/>
      <c r="N68" s="37"/>
    </row>
    <row r="69" spans="1:16" x14ac:dyDescent="0.3">
      <c r="A69" s="42" t="s">
        <v>76</v>
      </c>
      <c r="B69" s="42"/>
      <c r="C69" s="43">
        <f>SUM(C3:C67)</f>
        <v>13132492</v>
      </c>
      <c r="D69" s="43">
        <f>SUM(D3:D67)</f>
        <v>28133319</v>
      </c>
      <c r="E69" s="43">
        <f>SUM(E3:E67)</f>
        <v>41265811</v>
      </c>
      <c r="F69" s="44">
        <f>E69/2949965</f>
        <v>13.98857647463614</v>
      </c>
      <c r="G69" s="45">
        <f>SUM(G3:G68)</f>
        <v>2344212</v>
      </c>
      <c r="H69" s="44">
        <f>G69/2949965</f>
        <v>0.79465756373380703</v>
      </c>
      <c r="I69" s="45">
        <f>SUM(I3:I68)</f>
        <v>6330645</v>
      </c>
      <c r="J69" s="44">
        <f>I69/2949965</f>
        <v>2.1460068170300324</v>
      </c>
      <c r="K69" s="45">
        <f>SUM(K3:K68)</f>
        <v>3003975</v>
      </c>
      <c r="L69" s="44">
        <f>K69/2949965</f>
        <v>1.0183086917980382</v>
      </c>
      <c r="M69" s="43">
        <f>SUM(M3:M68)</f>
        <v>1762774</v>
      </c>
      <c r="N69" s="43">
        <f>SUM(N3:N68)</f>
        <v>54707417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0CD0-B5B8-41E5-8704-B2B0DF6C0AAE}">
  <dimension ref="A1:J270"/>
  <sheetViews>
    <sheetView tabSelected="1" topLeftCell="A231" workbookViewId="0">
      <selection activeCell="H247" sqref="H247"/>
    </sheetView>
  </sheetViews>
  <sheetFormatPr defaultRowHeight="14.4" x14ac:dyDescent="0.3"/>
  <cols>
    <col min="1" max="1" width="38.44140625" customWidth="1"/>
    <col min="2" max="2" width="15.33203125" customWidth="1"/>
    <col min="4" max="4" width="16.33203125" customWidth="1"/>
    <col min="7" max="7" width="11.109375" bestFit="1" customWidth="1"/>
    <col min="8" max="8" width="20.33203125" customWidth="1"/>
    <col min="9" max="9" width="12.6640625" bestFit="1" customWidth="1"/>
  </cols>
  <sheetData>
    <row r="1" spans="1:9" x14ac:dyDescent="0.3">
      <c r="A1" s="46" t="s">
        <v>90</v>
      </c>
      <c r="B1" s="46" t="s">
        <v>91</v>
      </c>
      <c r="C1" s="256" t="s">
        <v>92</v>
      </c>
      <c r="D1" s="256" t="s">
        <v>93</v>
      </c>
      <c r="E1" s="256" t="s">
        <v>94</v>
      </c>
      <c r="F1" s="256" t="s">
        <v>92</v>
      </c>
      <c r="G1" s="257" t="s">
        <v>93</v>
      </c>
      <c r="H1" s="257" t="s">
        <v>95</v>
      </c>
      <c r="I1" s="257" t="s">
        <v>96</v>
      </c>
    </row>
    <row r="2" spans="1:9" ht="15" thickBot="1" x14ac:dyDescent="0.35">
      <c r="A2" s="46" t="s">
        <v>9</v>
      </c>
      <c r="G2" s="47"/>
      <c r="H2" s="47"/>
      <c r="I2" s="47"/>
    </row>
    <row r="3" spans="1:9" x14ac:dyDescent="0.3">
      <c r="A3" s="48" t="s">
        <v>10</v>
      </c>
      <c r="B3" s="49" t="s">
        <v>97</v>
      </c>
      <c r="C3" s="50">
        <v>0</v>
      </c>
      <c r="D3" s="51">
        <v>0</v>
      </c>
      <c r="E3" s="49" t="s">
        <v>98</v>
      </c>
      <c r="F3" s="50">
        <v>0</v>
      </c>
      <c r="G3" s="52">
        <v>103702</v>
      </c>
      <c r="H3" s="52"/>
      <c r="I3" s="53"/>
    </row>
    <row r="4" spans="1:9" x14ac:dyDescent="0.3">
      <c r="A4" s="54"/>
      <c r="B4" s="55" t="s">
        <v>99</v>
      </c>
      <c r="C4" s="56">
        <v>0</v>
      </c>
      <c r="D4" s="57">
        <v>0</v>
      </c>
      <c r="E4" s="55"/>
      <c r="F4" s="56"/>
      <c r="G4" s="58"/>
      <c r="H4" s="58"/>
      <c r="I4" s="59"/>
    </row>
    <row r="5" spans="1:9" ht="15" thickBot="1" x14ac:dyDescent="0.35">
      <c r="A5" s="60"/>
      <c r="B5" s="61" t="s">
        <v>100</v>
      </c>
      <c r="C5" s="62"/>
      <c r="D5" s="63">
        <f>SUM(D3:D4)</f>
        <v>0</v>
      </c>
      <c r="E5" s="61" t="s">
        <v>101</v>
      </c>
      <c r="F5" s="62"/>
      <c r="G5" s="64">
        <f>SUM(G3:G4)</f>
        <v>103702</v>
      </c>
      <c r="H5" s="64">
        <f>SUM(D5:G5)</f>
        <v>103702</v>
      </c>
      <c r="I5" s="65">
        <f>SUM(H3:H5)</f>
        <v>103702</v>
      </c>
    </row>
    <row r="6" spans="1:9" x14ac:dyDescent="0.3">
      <c r="A6" s="66" t="s">
        <v>12</v>
      </c>
      <c r="B6" s="67" t="s">
        <v>102</v>
      </c>
      <c r="D6" s="68">
        <v>1800</v>
      </c>
      <c r="E6" s="22" t="s">
        <v>103</v>
      </c>
      <c r="G6" s="18">
        <v>104243</v>
      </c>
      <c r="H6" s="69"/>
      <c r="I6" s="70"/>
    </row>
    <row r="7" spans="1:9" x14ac:dyDescent="0.3">
      <c r="A7" s="71"/>
      <c r="B7" t="s">
        <v>104</v>
      </c>
      <c r="D7" s="68">
        <v>1800</v>
      </c>
      <c r="E7" s="22"/>
      <c r="F7" s="18"/>
      <c r="G7" s="68"/>
      <c r="H7" s="73"/>
      <c r="I7" s="74"/>
    </row>
    <row r="8" spans="1:9" x14ac:dyDescent="0.3">
      <c r="A8" s="71"/>
      <c r="B8" t="s">
        <v>105</v>
      </c>
      <c r="D8" s="68">
        <v>3600</v>
      </c>
      <c r="E8" s="22"/>
      <c r="F8" s="18"/>
      <c r="G8" s="68"/>
      <c r="H8" s="73"/>
      <c r="I8" s="74"/>
    </row>
    <row r="9" spans="1:9" ht="15" thickBot="1" x14ac:dyDescent="0.35">
      <c r="A9" s="71"/>
      <c r="B9" s="75" t="s">
        <v>100</v>
      </c>
      <c r="D9" s="72">
        <f>SUM(D6:D8)</f>
        <v>7200</v>
      </c>
      <c r="E9" s="22" t="s">
        <v>101</v>
      </c>
      <c r="F9" s="18"/>
      <c r="G9" s="68">
        <f>SUM(G6:G8)</f>
        <v>104243</v>
      </c>
      <c r="H9" s="73">
        <f>D9+G9</f>
        <v>111443</v>
      </c>
      <c r="I9" s="74">
        <f>SUM(H6:H9)</f>
        <v>111443</v>
      </c>
    </row>
    <row r="10" spans="1:9" x14ac:dyDescent="0.3">
      <c r="A10" s="76" t="s">
        <v>13</v>
      </c>
      <c r="B10" s="77" t="s">
        <v>106</v>
      </c>
      <c r="C10" s="78">
        <v>0</v>
      </c>
      <c r="D10" s="79"/>
      <c r="E10" s="77" t="s">
        <v>107</v>
      </c>
      <c r="F10" s="78">
        <v>0</v>
      </c>
      <c r="G10" s="79">
        <v>130000</v>
      </c>
      <c r="H10" s="52"/>
      <c r="I10" s="53"/>
    </row>
    <row r="11" spans="1:9" x14ac:dyDescent="0.3">
      <c r="A11" s="80"/>
      <c r="B11" s="81" t="s">
        <v>108</v>
      </c>
      <c r="C11" s="82">
        <v>0</v>
      </c>
      <c r="D11" s="83"/>
      <c r="E11" s="81"/>
      <c r="F11" s="82"/>
      <c r="G11" s="83"/>
      <c r="H11" s="58"/>
      <c r="I11" s="59"/>
    </row>
    <row r="12" spans="1:9" ht="15" thickBot="1" x14ac:dyDescent="0.35">
      <c r="A12" s="84"/>
      <c r="B12" s="61" t="s">
        <v>100</v>
      </c>
      <c r="C12" s="85">
        <f>SUM(C10:C11)</f>
        <v>0</v>
      </c>
      <c r="D12" s="86"/>
      <c r="E12" s="87" t="s">
        <v>101</v>
      </c>
      <c r="F12" s="85"/>
      <c r="G12" s="86">
        <f>SUM(G10:G11)</f>
        <v>130000</v>
      </c>
      <c r="H12" s="64">
        <f>SUM(C12:G12)</f>
        <v>130000</v>
      </c>
      <c r="I12" s="65">
        <f>SUM(H10:H12)</f>
        <v>130000</v>
      </c>
    </row>
    <row r="13" spans="1:9" x14ac:dyDescent="0.3">
      <c r="A13" s="71" t="s">
        <v>14</v>
      </c>
      <c r="B13" t="s">
        <v>109</v>
      </c>
      <c r="C13" s="72">
        <v>0</v>
      </c>
      <c r="D13" s="68">
        <v>3700</v>
      </c>
      <c r="E13" s="22" t="s">
        <v>110</v>
      </c>
      <c r="F13" s="18">
        <v>1</v>
      </c>
      <c r="G13" s="68">
        <v>181604</v>
      </c>
      <c r="H13" s="73"/>
      <c r="I13" s="74"/>
    </row>
    <row r="14" spans="1:9" x14ac:dyDescent="0.3">
      <c r="A14" s="71"/>
      <c r="B14" t="s">
        <v>111</v>
      </c>
      <c r="C14" s="72" t="s">
        <v>112</v>
      </c>
      <c r="D14" s="68">
        <v>10725</v>
      </c>
      <c r="E14" s="22"/>
      <c r="F14" s="18"/>
      <c r="G14" s="68"/>
      <c r="H14" s="73"/>
      <c r="I14" s="74"/>
    </row>
    <row r="15" spans="1:9" x14ac:dyDescent="0.3">
      <c r="A15" s="71"/>
      <c r="B15" t="s">
        <v>113</v>
      </c>
      <c r="C15" s="72">
        <v>0</v>
      </c>
      <c r="D15" s="88"/>
      <c r="E15" s="22"/>
      <c r="F15" s="18"/>
      <c r="G15" s="68"/>
      <c r="H15" s="73"/>
      <c r="I15" s="74"/>
    </row>
    <row r="16" spans="1:9" ht="15" thickBot="1" x14ac:dyDescent="0.35">
      <c r="A16" s="71"/>
      <c r="B16" s="75" t="s">
        <v>100</v>
      </c>
      <c r="C16" s="72"/>
      <c r="D16" s="89">
        <f>SUM(D13:D15)</f>
        <v>14425</v>
      </c>
      <c r="E16" s="22" t="s">
        <v>101</v>
      </c>
      <c r="F16" s="18"/>
      <c r="G16" s="68">
        <f>SUM(G13:G15)</f>
        <v>181604</v>
      </c>
      <c r="H16" s="73">
        <f>SUM(D16:G16)</f>
        <v>196029</v>
      </c>
      <c r="I16" s="74">
        <f>SUM(H13:H16)</f>
        <v>196029</v>
      </c>
    </row>
    <row r="17" spans="1:9" x14ac:dyDescent="0.3">
      <c r="A17" s="76" t="s">
        <v>15</v>
      </c>
      <c r="B17" s="81" t="s">
        <v>114</v>
      </c>
      <c r="C17" s="78" t="s">
        <v>112</v>
      </c>
      <c r="D17" s="79">
        <v>28000</v>
      </c>
      <c r="E17" s="77" t="s">
        <v>115</v>
      </c>
      <c r="F17" s="78">
        <v>0</v>
      </c>
      <c r="G17" s="79">
        <v>50000</v>
      </c>
      <c r="H17" s="52"/>
      <c r="I17" s="53"/>
    </row>
    <row r="18" spans="1:9" ht="15" thickBot="1" x14ac:dyDescent="0.35">
      <c r="A18" s="84"/>
      <c r="B18" s="61" t="s">
        <v>100</v>
      </c>
      <c r="C18" s="85"/>
      <c r="D18" s="86">
        <f>SUM(D17)</f>
        <v>28000</v>
      </c>
      <c r="E18" s="87" t="s">
        <v>101</v>
      </c>
      <c r="F18" s="85"/>
      <c r="G18" s="86">
        <f>SUM(G17)</f>
        <v>50000</v>
      </c>
      <c r="H18" s="64">
        <f>SUM(D18:G18)</f>
        <v>78000</v>
      </c>
      <c r="I18" s="65">
        <f>SUM(H17:H18)</f>
        <v>78000</v>
      </c>
    </row>
    <row r="19" spans="1:9" x14ac:dyDescent="0.3">
      <c r="A19" s="71" t="s">
        <v>17</v>
      </c>
      <c r="B19" s="22" t="s">
        <v>116</v>
      </c>
      <c r="C19" s="18">
        <v>0</v>
      </c>
      <c r="D19" s="68">
        <v>15500</v>
      </c>
      <c r="E19" s="22" t="s">
        <v>117</v>
      </c>
      <c r="F19" s="18">
        <v>0</v>
      </c>
      <c r="G19" s="68">
        <v>64800</v>
      </c>
      <c r="H19" s="73"/>
      <c r="I19" s="74"/>
    </row>
    <row r="20" spans="1:9" ht="15" thickBot="1" x14ac:dyDescent="0.35">
      <c r="A20" s="71"/>
      <c r="B20" s="75" t="s">
        <v>100</v>
      </c>
      <c r="C20" s="18"/>
      <c r="D20" s="68">
        <f>SUM(D19)</f>
        <v>15500</v>
      </c>
      <c r="E20" s="22" t="s">
        <v>101</v>
      </c>
      <c r="F20" s="18"/>
      <c r="G20" s="68">
        <f>SUM(G19)</f>
        <v>64800</v>
      </c>
      <c r="H20" s="73">
        <f>SUM(D20:G20)</f>
        <v>80300</v>
      </c>
      <c r="I20" s="74">
        <f>SUM(H19:H20)</f>
        <v>80300</v>
      </c>
    </row>
    <row r="21" spans="1:9" x14ac:dyDescent="0.3">
      <c r="A21" s="76" t="s">
        <v>19</v>
      </c>
      <c r="B21" s="77" t="s">
        <v>118</v>
      </c>
      <c r="C21" s="78">
        <v>0</v>
      </c>
      <c r="D21" s="79">
        <v>3000</v>
      </c>
      <c r="E21" s="77" t="s">
        <v>119</v>
      </c>
      <c r="F21" s="78">
        <v>0</v>
      </c>
      <c r="G21" s="79">
        <v>81000</v>
      </c>
      <c r="H21" s="52"/>
      <c r="I21" s="53"/>
    </row>
    <row r="22" spans="1:9" ht="15" thickBot="1" x14ac:dyDescent="0.35">
      <c r="A22" s="84"/>
      <c r="B22" s="61" t="s">
        <v>100</v>
      </c>
      <c r="C22" s="85"/>
      <c r="D22" s="86">
        <f>SUM(D21)</f>
        <v>3000</v>
      </c>
      <c r="E22" s="87" t="s">
        <v>101</v>
      </c>
      <c r="F22" s="85"/>
      <c r="G22" s="86">
        <f>SUM(G21)</f>
        <v>81000</v>
      </c>
      <c r="H22" s="64">
        <f>SUM(D22:G22)</f>
        <v>84000</v>
      </c>
      <c r="I22" s="65">
        <f>SUM(H21:H22)</f>
        <v>84000</v>
      </c>
    </row>
    <row r="23" spans="1:9" x14ac:dyDescent="0.3">
      <c r="A23" s="71" t="s">
        <v>20</v>
      </c>
      <c r="B23" s="22" t="s">
        <v>120</v>
      </c>
      <c r="C23" s="18">
        <v>1</v>
      </c>
      <c r="D23" s="68">
        <v>12196</v>
      </c>
      <c r="E23" s="22" t="s">
        <v>121</v>
      </c>
      <c r="F23" s="18">
        <v>1</v>
      </c>
      <c r="G23" s="68">
        <v>67000</v>
      </c>
      <c r="H23" s="73"/>
      <c r="I23" s="74"/>
    </row>
    <row r="24" spans="1:9" ht="15" thickBot="1" x14ac:dyDescent="0.35">
      <c r="A24" s="71"/>
      <c r="B24" s="75" t="s">
        <v>100</v>
      </c>
      <c r="C24" s="18"/>
      <c r="D24" s="68">
        <f>SUM(D23)</f>
        <v>12196</v>
      </c>
      <c r="E24" s="22" t="s">
        <v>101</v>
      </c>
      <c r="F24" s="18"/>
      <c r="G24" s="68">
        <f>SUM(G23)</f>
        <v>67000</v>
      </c>
      <c r="H24" s="73">
        <f>SUM(D24:G24)</f>
        <v>79196</v>
      </c>
      <c r="I24" s="74">
        <f>SUM(H23:H24)</f>
        <v>79196</v>
      </c>
    </row>
    <row r="25" spans="1:9" x14ac:dyDescent="0.3">
      <c r="A25" s="76" t="s">
        <v>21</v>
      </c>
      <c r="B25" s="77" t="s">
        <v>122</v>
      </c>
      <c r="C25" s="77" t="s">
        <v>112</v>
      </c>
      <c r="D25" s="79">
        <v>27525</v>
      </c>
      <c r="E25" s="77" t="s">
        <v>123</v>
      </c>
      <c r="F25" s="77" t="s">
        <v>112</v>
      </c>
      <c r="G25" s="79">
        <v>57918</v>
      </c>
      <c r="H25" s="52"/>
      <c r="I25" s="53"/>
    </row>
    <row r="26" spans="1:9" x14ac:dyDescent="0.3">
      <c r="A26" s="80"/>
      <c r="B26" s="90" t="s">
        <v>100</v>
      </c>
      <c r="C26" s="91"/>
      <c r="D26" s="92">
        <f>SUM(D25)</f>
        <v>27525</v>
      </c>
      <c r="E26" s="90" t="s">
        <v>101</v>
      </c>
      <c r="F26" s="90"/>
      <c r="G26" s="93">
        <f>SUM(G25)</f>
        <v>57918</v>
      </c>
      <c r="H26" s="93">
        <f>SUM(D26:G26)</f>
        <v>85443</v>
      </c>
      <c r="I26" s="59"/>
    </row>
    <row r="27" spans="1:9" x14ac:dyDescent="0.3">
      <c r="A27" s="80"/>
      <c r="B27" s="55"/>
      <c r="C27" s="56"/>
      <c r="D27" s="94">
        <v>0</v>
      </c>
      <c r="E27" s="81" t="s">
        <v>124</v>
      </c>
      <c r="F27" s="81" t="s">
        <v>112</v>
      </c>
      <c r="G27" s="83">
        <v>35000</v>
      </c>
      <c r="H27" s="58"/>
      <c r="I27" s="59"/>
    </row>
    <row r="28" spans="1:9" ht="15" thickBot="1" x14ac:dyDescent="0.35">
      <c r="A28" s="84"/>
      <c r="B28" s="61" t="s">
        <v>100</v>
      </c>
      <c r="C28" s="62">
        <f>SUM(C25:C25)</f>
        <v>0</v>
      </c>
      <c r="D28" s="95">
        <f>SUM(D27)</f>
        <v>0</v>
      </c>
      <c r="E28" s="61" t="s">
        <v>101</v>
      </c>
      <c r="F28" s="61"/>
      <c r="G28" s="64">
        <f>SUM(G27)</f>
        <v>35000</v>
      </c>
      <c r="H28" s="64">
        <f>D28+G28</f>
        <v>35000</v>
      </c>
      <c r="I28" s="65">
        <f>SUM(H25:H28)</f>
        <v>120443</v>
      </c>
    </row>
    <row r="29" spans="1:9" x14ac:dyDescent="0.3">
      <c r="A29" s="66" t="s">
        <v>23</v>
      </c>
      <c r="B29" s="22" t="s">
        <v>125</v>
      </c>
      <c r="C29" s="18">
        <v>0</v>
      </c>
      <c r="D29" s="68"/>
      <c r="E29" s="22" t="s">
        <v>126</v>
      </c>
      <c r="F29" s="18">
        <v>0</v>
      </c>
      <c r="G29" s="68">
        <v>98000</v>
      </c>
      <c r="H29" s="96"/>
      <c r="I29" s="70"/>
    </row>
    <row r="30" spans="1:9" x14ac:dyDescent="0.3">
      <c r="A30" s="71"/>
      <c r="B30" s="22" t="s">
        <v>127</v>
      </c>
      <c r="C30" s="18"/>
      <c r="D30" s="68">
        <v>4200</v>
      </c>
      <c r="E30" s="22"/>
      <c r="F30" s="18"/>
      <c r="G30" s="68"/>
      <c r="H30" s="73"/>
      <c r="I30" s="74"/>
    </row>
    <row r="31" spans="1:9" ht="15" thickBot="1" x14ac:dyDescent="0.35">
      <c r="A31" s="71"/>
      <c r="B31" s="18" t="s">
        <v>100</v>
      </c>
      <c r="C31" s="68"/>
      <c r="D31" s="68">
        <f>SUM(D29:D30)</f>
        <v>4200</v>
      </c>
      <c r="E31" s="18" t="s">
        <v>101</v>
      </c>
      <c r="F31" s="68"/>
      <c r="G31" s="68">
        <f>SUM(G29:G30)</f>
        <v>98000</v>
      </c>
      <c r="H31" s="73">
        <f>SUM(D31:G31)</f>
        <v>102200</v>
      </c>
      <c r="I31" s="74">
        <f>SUM(H29:H31)</f>
        <v>102200</v>
      </c>
    </row>
    <row r="32" spans="1:9" x14ac:dyDescent="0.3">
      <c r="A32" s="48" t="s">
        <v>24</v>
      </c>
      <c r="B32" s="77" t="s">
        <v>128</v>
      </c>
      <c r="C32" s="78">
        <v>0</v>
      </c>
      <c r="D32" s="79">
        <v>1200</v>
      </c>
      <c r="E32" s="77" t="s">
        <v>129</v>
      </c>
      <c r="F32" s="78">
        <v>0</v>
      </c>
      <c r="G32" s="79">
        <v>103500</v>
      </c>
      <c r="H32" s="52"/>
      <c r="I32" s="53"/>
    </row>
    <row r="33" spans="1:9" ht="15" thickBot="1" x14ac:dyDescent="0.35">
      <c r="A33" s="84"/>
      <c r="B33" s="85" t="s">
        <v>100</v>
      </c>
      <c r="C33" s="86"/>
      <c r="D33" s="86">
        <f>SUM(D32)</f>
        <v>1200</v>
      </c>
      <c r="E33" s="85" t="s">
        <v>101</v>
      </c>
      <c r="F33" s="86"/>
      <c r="G33" s="86">
        <f>SUM(G32)</f>
        <v>103500</v>
      </c>
      <c r="H33" s="64">
        <f>SUM(D33:G33)</f>
        <v>104700</v>
      </c>
      <c r="I33" s="65">
        <f>SUM(H32:H33)</f>
        <v>104700</v>
      </c>
    </row>
    <row r="34" spans="1:9" x14ac:dyDescent="0.3">
      <c r="A34" s="66" t="s">
        <v>25</v>
      </c>
      <c r="B34" s="97" t="s">
        <v>130</v>
      </c>
      <c r="C34" s="98">
        <v>0</v>
      </c>
      <c r="D34" s="68">
        <v>7200</v>
      </c>
      <c r="E34" s="97" t="s">
        <v>131</v>
      </c>
      <c r="F34" s="98">
        <v>0</v>
      </c>
      <c r="G34" s="99">
        <v>77427</v>
      </c>
      <c r="H34" s="69"/>
      <c r="I34" s="70"/>
    </row>
    <row r="35" spans="1:9" x14ac:dyDescent="0.3">
      <c r="A35" s="71"/>
      <c r="B35" s="22" t="s">
        <v>132</v>
      </c>
      <c r="C35" s="18">
        <v>0</v>
      </c>
      <c r="D35" s="68">
        <v>3000</v>
      </c>
      <c r="E35" s="22"/>
      <c r="F35" s="18"/>
      <c r="G35" s="68"/>
      <c r="H35" s="73"/>
      <c r="I35" s="74"/>
    </row>
    <row r="36" spans="1:9" ht="15" thickBot="1" x14ac:dyDescent="0.35">
      <c r="A36" s="100"/>
      <c r="B36" s="101" t="s">
        <v>100</v>
      </c>
      <c r="C36" s="102"/>
      <c r="D36" s="102">
        <f>SUM(D34:D35)</f>
        <v>10200</v>
      </c>
      <c r="E36" s="101" t="s">
        <v>101</v>
      </c>
      <c r="F36" s="102"/>
      <c r="G36" s="102">
        <f>SUM(G34:G35)</f>
        <v>77427</v>
      </c>
      <c r="H36" s="103">
        <f>SUM(D36:G36)</f>
        <v>87627</v>
      </c>
      <c r="I36" s="104">
        <f>SUM(H34:H36)</f>
        <v>87627</v>
      </c>
    </row>
    <row r="37" spans="1:9" ht="15" thickBot="1" x14ac:dyDescent="0.35">
      <c r="A37" s="46" t="s">
        <v>26</v>
      </c>
      <c r="C37" s="72"/>
      <c r="D37" s="37"/>
      <c r="F37" s="72"/>
      <c r="G37" s="47"/>
      <c r="H37" s="47"/>
      <c r="I37" s="47"/>
    </row>
    <row r="38" spans="1:9" x14ac:dyDescent="0.3">
      <c r="A38" s="76" t="s">
        <v>27</v>
      </c>
      <c r="B38" s="77" t="s">
        <v>133</v>
      </c>
      <c r="C38" s="78">
        <v>0</v>
      </c>
      <c r="D38" s="79">
        <v>199000</v>
      </c>
      <c r="E38" s="77" t="s">
        <v>134</v>
      </c>
      <c r="F38" s="78">
        <v>0</v>
      </c>
      <c r="G38" s="79">
        <v>322001</v>
      </c>
      <c r="H38" s="52"/>
      <c r="I38" s="53"/>
    </row>
    <row r="39" spans="1:9" x14ac:dyDescent="0.3">
      <c r="A39" s="80"/>
      <c r="B39" s="81" t="s">
        <v>135</v>
      </c>
      <c r="C39" s="82">
        <v>0</v>
      </c>
      <c r="D39" s="83">
        <v>2500</v>
      </c>
      <c r="E39" s="81"/>
      <c r="F39" s="81"/>
      <c r="G39" s="81"/>
      <c r="H39" s="58"/>
      <c r="I39" s="59"/>
    </row>
    <row r="40" spans="1:9" x14ac:dyDescent="0.3">
      <c r="A40" s="80"/>
      <c r="B40" s="81" t="s">
        <v>136</v>
      </c>
      <c r="C40" s="82">
        <v>0</v>
      </c>
      <c r="D40" s="83">
        <v>13420</v>
      </c>
      <c r="E40" s="81"/>
      <c r="F40" s="82"/>
      <c r="G40" s="83"/>
      <c r="H40" s="58"/>
      <c r="I40" s="59"/>
    </row>
    <row r="41" spans="1:9" x14ac:dyDescent="0.3">
      <c r="A41" s="80"/>
      <c r="B41" s="81" t="s">
        <v>137</v>
      </c>
      <c r="C41" s="82">
        <v>0</v>
      </c>
      <c r="D41" s="83">
        <v>16628</v>
      </c>
      <c r="E41" s="81"/>
      <c r="F41" s="82"/>
      <c r="G41" s="83"/>
      <c r="H41" s="58"/>
      <c r="I41" s="59"/>
    </row>
    <row r="42" spans="1:9" x14ac:dyDescent="0.3">
      <c r="A42" s="80"/>
      <c r="B42" s="81" t="s">
        <v>138</v>
      </c>
      <c r="C42" s="82">
        <v>0</v>
      </c>
      <c r="D42" s="83"/>
      <c r="E42" s="81"/>
      <c r="F42" s="82"/>
      <c r="G42" s="83"/>
      <c r="H42" s="58"/>
      <c r="I42" s="59"/>
    </row>
    <row r="43" spans="1:9" ht="15" thickBot="1" x14ac:dyDescent="0.35">
      <c r="A43" s="84"/>
      <c r="B43" s="87" t="s">
        <v>100</v>
      </c>
      <c r="C43" s="85"/>
      <c r="D43" s="86">
        <f>SUM(D38:D42)</f>
        <v>231548</v>
      </c>
      <c r="E43" s="87" t="s">
        <v>101</v>
      </c>
      <c r="F43" s="85"/>
      <c r="G43" s="86">
        <f>SUM(G38:G42)</f>
        <v>322001</v>
      </c>
      <c r="H43" s="64">
        <f>SUM(D43:G43)</f>
        <v>553549</v>
      </c>
      <c r="I43" s="65">
        <f>SUM(H38:H43)</f>
        <v>553549</v>
      </c>
    </row>
    <row r="44" spans="1:9" x14ac:dyDescent="0.3">
      <c r="A44" s="71" t="s">
        <v>28</v>
      </c>
      <c r="B44" s="22" t="s">
        <v>139</v>
      </c>
      <c r="C44" s="18">
        <v>3</v>
      </c>
      <c r="D44" s="68">
        <v>245363</v>
      </c>
      <c r="E44" s="22" t="s">
        <v>140</v>
      </c>
      <c r="F44" s="18">
        <v>2</v>
      </c>
      <c r="G44" s="68">
        <v>241872</v>
      </c>
      <c r="H44" s="73"/>
      <c r="I44" s="74"/>
    </row>
    <row r="45" spans="1:9" ht="15" thickBot="1" x14ac:dyDescent="0.35">
      <c r="A45" s="71"/>
      <c r="B45" s="22" t="s">
        <v>100</v>
      </c>
      <c r="C45" s="18"/>
      <c r="D45" s="68">
        <f>SUM(D44)</f>
        <v>245363</v>
      </c>
      <c r="E45" s="22" t="s">
        <v>101</v>
      </c>
      <c r="F45" s="18"/>
      <c r="G45" s="68">
        <f>SUM(G44)</f>
        <v>241872</v>
      </c>
      <c r="H45" s="73">
        <f>SUM(D45:G45)</f>
        <v>487235</v>
      </c>
      <c r="I45" s="74">
        <f>SUM(H44:H45)</f>
        <v>487235</v>
      </c>
    </row>
    <row r="46" spans="1:9" x14ac:dyDescent="0.3">
      <c r="A46" s="76" t="s">
        <v>30</v>
      </c>
      <c r="B46" s="77" t="s">
        <v>141</v>
      </c>
      <c r="C46" s="82">
        <v>0</v>
      </c>
      <c r="D46" s="78">
        <v>36000</v>
      </c>
      <c r="E46" s="77" t="s">
        <v>142</v>
      </c>
      <c r="F46" s="78">
        <v>0</v>
      </c>
      <c r="G46" s="79">
        <v>100000</v>
      </c>
      <c r="H46" s="52"/>
      <c r="I46" s="53"/>
    </row>
    <row r="47" spans="1:9" x14ac:dyDescent="0.3">
      <c r="A47" s="80"/>
      <c r="B47" s="81" t="s">
        <v>143</v>
      </c>
      <c r="C47" s="82">
        <v>0</v>
      </c>
      <c r="D47" s="83">
        <v>4700</v>
      </c>
      <c r="E47" s="55"/>
      <c r="F47" s="56"/>
      <c r="G47" s="58"/>
      <c r="H47" s="58"/>
      <c r="I47" s="59"/>
    </row>
    <row r="48" spans="1:9" x14ac:dyDescent="0.3">
      <c r="A48" s="80"/>
      <c r="B48" s="81" t="s">
        <v>144</v>
      </c>
      <c r="C48" s="82">
        <v>2.5</v>
      </c>
      <c r="D48" s="83">
        <v>51492</v>
      </c>
      <c r="E48" s="55"/>
      <c r="F48" s="56"/>
      <c r="G48" s="58"/>
      <c r="H48" s="58"/>
      <c r="I48" s="59"/>
    </row>
    <row r="49" spans="1:9" ht="15" thickBot="1" x14ac:dyDescent="0.35">
      <c r="A49" s="80"/>
      <c r="B49" s="81" t="s">
        <v>145</v>
      </c>
      <c r="C49" s="61"/>
      <c r="D49" s="83">
        <v>8200</v>
      </c>
      <c r="E49" s="55"/>
      <c r="F49" s="56"/>
      <c r="G49" s="58"/>
      <c r="H49" s="58"/>
      <c r="I49" s="59"/>
    </row>
    <row r="50" spans="1:9" x14ac:dyDescent="0.3">
      <c r="A50" s="80"/>
      <c r="B50" s="105" t="s">
        <v>100</v>
      </c>
      <c r="C50" s="91"/>
      <c r="D50" s="92">
        <f>SUM(D46:D49)</f>
        <v>100392</v>
      </c>
      <c r="E50" s="90" t="s">
        <v>101</v>
      </c>
      <c r="F50" s="91"/>
      <c r="G50" s="93">
        <f>SUM(G46:G49)</f>
        <v>100000</v>
      </c>
      <c r="H50" s="93">
        <f>SUM(D50:G50)</f>
        <v>200392</v>
      </c>
      <c r="I50" s="59"/>
    </row>
    <row r="51" spans="1:9" x14ac:dyDescent="0.3">
      <c r="A51" s="80"/>
      <c r="B51" s="81" t="s">
        <v>146</v>
      </c>
      <c r="C51" s="82">
        <v>0</v>
      </c>
      <c r="D51" s="83">
        <v>3000</v>
      </c>
      <c r="E51" s="81" t="s">
        <v>147</v>
      </c>
      <c r="F51" s="82">
        <v>0</v>
      </c>
      <c r="G51" s="83">
        <v>51775</v>
      </c>
      <c r="H51" s="58"/>
      <c r="I51" s="59"/>
    </row>
    <row r="52" spans="1:9" ht="15" thickBot="1" x14ac:dyDescent="0.35">
      <c r="A52" s="84"/>
      <c r="B52" s="87" t="s">
        <v>100</v>
      </c>
      <c r="C52" s="62"/>
      <c r="D52" s="95">
        <f>SUM(D51)</f>
        <v>3000</v>
      </c>
      <c r="E52" s="61" t="s">
        <v>101</v>
      </c>
      <c r="F52" s="62"/>
      <c r="G52" s="64">
        <f>SUM(G51)</f>
        <v>51775</v>
      </c>
      <c r="H52" s="64">
        <f>SUM(D52:G52)</f>
        <v>54775</v>
      </c>
      <c r="I52" s="65">
        <f>SUM(H46:H52)</f>
        <v>255167</v>
      </c>
    </row>
    <row r="53" spans="1:9" x14ac:dyDescent="0.3">
      <c r="A53" s="71" t="s">
        <v>31</v>
      </c>
      <c r="B53" s="22" t="s">
        <v>148</v>
      </c>
      <c r="C53" s="22">
        <v>0</v>
      </c>
      <c r="D53" s="68">
        <v>12700</v>
      </c>
      <c r="E53" s="22" t="s">
        <v>149</v>
      </c>
      <c r="F53" s="18">
        <v>0</v>
      </c>
      <c r="G53" s="68">
        <v>104500</v>
      </c>
      <c r="H53" s="73"/>
      <c r="I53" s="74"/>
    </row>
    <row r="54" spans="1:9" x14ac:dyDescent="0.3">
      <c r="A54" s="71"/>
      <c r="B54" s="22" t="s">
        <v>150</v>
      </c>
      <c r="C54" s="22">
        <v>0</v>
      </c>
      <c r="D54" s="68">
        <v>7130</v>
      </c>
      <c r="G54" s="73"/>
      <c r="H54" s="73"/>
      <c r="I54" s="74"/>
    </row>
    <row r="55" spans="1:9" x14ac:dyDescent="0.3">
      <c r="A55" s="71"/>
      <c r="B55" s="22" t="s">
        <v>119</v>
      </c>
      <c r="C55" s="22">
        <v>0</v>
      </c>
      <c r="D55" s="68">
        <v>44523</v>
      </c>
      <c r="F55" s="72"/>
      <c r="G55" s="73"/>
      <c r="H55" s="73"/>
      <c r="I55" s="74"/>
    </row>
    <row r="56" spans="1:9" x14ac:dyDescent="0.3">
      <c r="A56" s="71"/>
      <c r="B56" s="22" t="s">
        <v>151</v>
      </c>
      <c r="C56" s="22">
        <v>0</v>
      </c>
      <c r="D56" s="68">
        <v>10000</v>
      </c>
      <c r="F56" s="72"/>
      <c r="G56" s="73"/>
      <c r="H56" s="73"/>
      <c r="I56" s="74"/>
    </row>
    <row r="57" spans="1:9" x14ac:dyDescent="0.3">
      <c r="A57" s="71"/>
      <c r="B57" s="106" t="s">
        <v>100</v>
      </c>
      <c r="C57" s="107"/>
      <c r="D57" s="108">
        <f>SUM(D53:D56)</f>
        <v>74353</v>
      </c>
      <c r="E57" s="106" t="s">
        <v>101</v>
      </c>
      <c r="F57" s="107"/>
      <c r="G57" s="109">
        <f>SUM(G53:G56)</f>
        <v>104500</v>
      </c>
      <c r="H57" s="109">
        <f>SUM(D57:G57)</f>
        <v>178853</v>
      </c>
      <c r="I57" s="74"/>
    </row>
    <row r="58" spans="1:9" x14ac:dyDescent="0.3">
      <c r="A58" s="71"/>
      <c r="B58" s="22" t="s">
        <v>152</v>
      </c>
      <c r="C58" s="18"/>
      <c r="D58" s="68">
        <v>51622</v>
      </c>
      <c r="E58" s="22" t="s">
        <v>153</v>
      </c>
      <c r="F58" s="22"/>
      <c r="G58" s="68">
        <v>130000</v>
      </c>
      <c r="H58" s="73"/>
      <c r="I58" s="74"/>
    </row>
    <row r="59" spans="1:9" x14ac:dyDescent="0.3">
      <c r="A59" s="71"/>
      <c r="B59" s="22" t="s">
        <v>154</v>
      </c>
      <c r="C59" s="22"/>
      <c r="D59" s="68">
        <v>1000</v>
      </c>
      <c r="F59" s="72"/>
      <c r="G59" s="73"/>
      <c r="H59" s="73"/>
      <c r="I59" s="74"/>
    </row>
    <row r="60" spans="1:9" ht="15" thickBot="1" x14ac:dyDescent="0.35">
      <c r="A60" s="100"/>
      <c r="B60" s="75" t="s">
        <v>100</v>
      </c>
      <c r="C60" s="110"/>
      <c r="D60" s="111">
        <f>SUM(D58:D59)</f>
        <v>52622</v>
      </c>
      <c r="E60" s="75" t="s">
        <v>101</v>
      </c>
      <c r="F60" s="110"/>
      <c r="G60" s="103">
        <f>SUM(G58:G59)</f>
        <v>130000</v>
      </c>
      <c r="H60" s="103">
        <f>SUM(D60:G60)</f>
        <v>182622</v>
      </c>
      <c r="I60" s="104">
        <f>SUM(H53:H60)</f>
        <v>361475</v>
      </c>
    </row>
    <row r="61" spans="1:9" x14ac:dyDescent="0.3">
      <c r="A61" s="76" t="s">
        <v>32</v>
      </c>
      <c r="B61" s="77" t="s">
        <v>155</v>
      </c>
      <c r="C61" s="78">
        <v>1.425</v>
      </c>
      <c r="D61" s="79">
        <v>134130</v>
      </c>
      <c r="E61" s="77" t="s">
        <v>155</v>
      </c>
      <c r="F61" s="77">
        <v>0</v>
      </c>
      <c r="G61" s="79">
        <v>100000</v>
      </c>
      <c r="H61" s="52"/>
      <c r="I61" s="53"/>
    </row>
    <row r="62" spans="1:9" ht="15" thickBot="1" x14ac:dyDescent="0.35">
      <c r="A62" s="84"/>
      <c r="B62" s="87" t="s">
        <v>100</v>
      </c>
      <c r="C62" s="85"/>
      <c r="D62" s="86">
        <f>SUM(D61)</f>
        <v>134130</v>
      </c>
      <c r="E62" s="87" t="s">
        <v>101</v>
      </c>
      <c r="F62" s="87"/>
      <c r="G62" s="86">
        <f>SUM(G61)</f>
        <v>100000</v>
      </c>
      <c r="H62" s="64">
        <f>SUM(D62:G62)</f>
        <v>234130</v>
      </c>
      <c r="I62" s="65">
        <f>SUM(H61:H62)</f>
        <v>234130</v>
      </c>
    </row>
    <row r="63" spans="1:9" x14ac:dyDescent="0.3">
      <c r="A63" s="71" t="s">
        <v>34</v>
      </c>
      <c r="B63" s="22" t="s">
        <v>156</v>
      </c>
      <c r="C63" s="18">
        <v>0</v>
      </c>
      <c r="D63" s="68">
        <v>192737</v>
      </c>
      <c r="E63" s="22" t="s">
        <v>157</v>
      </c>
      <c r="F63" s="18">
        <v>0</v>
      </c>
      <c r="G63" s="68">
        <v>171935</v>
      </c>
      <c r="H63" s="73"/>
      <c r="I63" s="74"/>
    </row>
    <row r="64" spans="1:9" ht="15" thickBot="1" x14ac:dyDescent="0.35">
      <c r="A64" s="71"/>
      <c r="B64" s="22" t="s">
        <v>100</v>
      </c>
      <c r="C64" s="18"/>
      <c r="D64" s="68">
        <f>SUM(D63)</f>
        <v>192737</v>
      </c>
      <c r="E64" s="22" t="s">
        <v>101</v>
      </c>
      <c r="F64" s="18"/>
      <c r="G64" s="68">
        <f>SUM(G63)</f>
        <v>171935</v>
      </c>
      <c r="H64" s="73">
        <f>SUM(D64:G64)</f>
        <v>364672</v>
      </c>
      <c r="I64" s="74">
        <f>SUM(H63:H64)</f>
        <v>364672</v>
      </c>
    </row>
    <row r="65" spans="1:9" x14ac:dyDescent="0.3">
      <c r="A65" s="76" t="s">
        <v>35</v>
      </c>
      <c r="B65" s="77" t="s">
        <v>158</v>
      </c>
      <c r="C65" s="78">
        <v>2.5750000000000002</v>
      </c>
      <c r="D65" s="79">
        <v>355719</v>
      </c>
      <c r="E65" s="77" t="s">
        <v>159</v>
      </c>
      <c r="F65" s="78">
        <v>0</v>
      </c>
      <c r="G65" s="79">
        <v>0</v>
      </c>
      <c r="H65" s="52"/>
      <c r="I65" s="53"/>
    </row>
    <row r="66" spans="1:9" ht="15" thickBot="1" x14ac:dyDescent="0.35">
      <c r="A66" s="84"/>
      <c r="B66" s="87" t="s">
        <v>100</v>
      </c>
      <c r="C66" s="85"/>
      <c r="D66" s="86">
        <f>SUM(D65)</f>
        <v>355719</v>
      </c>
      <c r="E66" s="87" t="s">
        <v>101</v>
      </c>
      <c r="F66" s="85"/>
      <c r="G66" s="86">
        <f>SUM(G65)</f>
        <v>0</v>
      </c>
      <c r="H66" s="64">
        <f>SUM(D66:G66)</f>
        <v>355719</v>
      </c>
      <c r="I66" s="65">
        <f>SUM(H65:H66)</f>
        <v>355719</v>
      </c>
    </row>
    <row r="67" spans="1:9" x14ac:dyDescent="0.3">
      <c r="A67" s="66" t="s">
        <v>36</v>
      </c>
      <c r="B67" s="97" t="s">
        <v>160</v>
      </c>
      <c r="C67" s="98"/>
      <c r="D67" s="68">
        <v>7200</v>
      </c>
      <c r="E67" s="97" t="s">
        <v>161</v>
      </c>
      <c r="F67" s="98">
        <v>0</v>
      </c>
      <c r="G67" s="99">
        <v>65000</v>
      </c>
      <c r="H67" s="69"/>
      <c r="I67" s="70"/>
    </row>
    <row r="68" spans="1:9" x14ac:dyDescent="0.3">
      <c r="A68" s="71"/>
      <c r="B68" s="22" t="s">
        <v>162</v>
      </c>
      <c r="C68" s="18"/>
      <c r="D68" s="68">
        <v>0</v>
      </c>
      <c r="F68" s="72"/>
      <c r="G68" s="73"/>
      <c r="H68" s="73"/>
      <c r="I68" s="74"/>
    </row>
    <row r="69" spans="1:9" x14ac:dyDescent="0.3">
      <c r="A69" s="71"/>
      <c r="B69" s="106" t="s">
        <v>100</v>
      </c>
      <c r="C69" s="106"/>
      <c r="D69" s="112">
        <f>SUM(D67:D68)</f>
        <v>7200</v>
      </c>
      <c r="E69" s="106" t="s">
        <v>101</v>
      </c>
      <c r="F69" s="107"/>
      <c r="G69" s="109">
        <f>SUM(G67:G68)</f>
        <v>65000</v>
      </c>
      <c r="H69" s="109">
        <f>SUM(D69:G69)</f>
        <v>72200</v>
      </c>
      <c r="I69" s="74"/>
    </row>
    <row r="70" spans="1:9" x14ac:dyDescent="0.3">
      <c r="A70" s="71"/>
      <c r="B70" s="22" t="s">
        <v>163</v>
      </c>
      <c r="C70" s="18">
        <v>0</v>
      </c>
      <c r="D70" s="68">
        <v>3450</v>
      </c>
      <c r="E70" s="22" t="s">
        <v>164</v>
      </c>
      <c r="F70" s="18">
        <v>0</v>
      </c>
      <c r="G70" s="68">
        <v>90000</v>
      </c>
      <c r="H70" s="73"/>
      <c r="I70" s="74"/>
    </row>
    <row r="71" spans="1:9" x14ac:dyDescent="0.3">
      <c r="A71" s="71"/>
      <c r="B71" s="22" t="s">
        <v>164</v>
      </c>
      <c r="C71" s="18">
        <v>0</v>
      </c>
      <c r="D71" s="68">
        <v>17650</v>
      </c>
      <c r="G71" s="73"/>
      <c r="H71" s="73"/>
      <c r="I71" s="74"/>
    </row>
    <row r="72" spans="1:9" x14ac:dyDescent="0.3">
      <c r="A72" s="71"/>
      <c r="B72" s="22" t="s">
        <v>165</v>
      </c>
      <c r="C72" s="18">
        <v>0</v>
      </c>
      <c r="D72" s="68">
        <v>7500</v>
      </c>
      <c r="G72" s="73"/>
      <c r="H72" s="73"/>
      <c r="I72" s="74"/>
    </row>
    <row r="73" spans="1:9" ht="15" thickBot="1" x14ac:dyDescent="0.35">
      <c r="A73" s="100"/>
      <c r="B73" s="113" t="s">
        <v>100</v>
      </c>
      <c r="C73" s="110"/>
      <c r="D73" s="111">
        <f>SUM(D70:D72)</f>
        <v>28600</v>
      </c>
      <c r="E73" s="75" t="s">
        <v>101</v>
      </c>
      <c r="F73" s="75"/>
      <c r="G73" s="103">
        <f>SUM(G70:G72)</f>
        <v>90000</v>
      </c>
      <c r="H73" s="103">
        <f>SUM(D73:G73)</f>
        <v>118600</v>
      </c>
      <c r="I73" s="104">
        <f>SUM(H67:H73)</f>
        <v>190800</v>
      </c>
    </row>
    <row r="74" spans="1:9" x14ac:dyDescent="0.3">
      <c r="A74" s="76" t="s">
        <v>37</v>
      </c>
      <c r="B74" s="77" t="s">
        <v>166</v>
      </c>
      <c r="C74" s="78">
        <v>0</v>
      </c>
      <c r="D74" s="79">
        <v>17000</v>
      </c>
      <c r="E74" s="77" t="s">
        <v>167</v>
      </c>
      <c r="F74" s="78">
        <v>0</v>
      </c>
      <c r="G74" s="79">
        <v>157852</v>
      </c>
      <c r="H74" s="52"/>
      <c r="I74" s="53"/>
    </row>
    <row r="75" spans="1:9" ht="15" thickBot="1" x14ac:dyDescent="0.35">
      <c r="A75" s="84"/>
      <c r="B75" s="87" t="s">
        <v>100</v>
      </c>
      <c r="C75" s="85"/>
      <c r="D75" s="86">
        <f>SUM(D74)</f>
        <v>17000</v>
      </c>
      <c r="E75" s="87" t="s">
        <v>101</v>
      </c>
      <c r="F75" s="85"/>
      <c r="G75" s="86">
        <f>SUM(G74)</f>
        <v>157852</v>
      </c>
      <c r="H75" s="64">
        <f>SUM(D75:G75)</f>
        <v>174852</v>
      </c>
      <c r="I75" s="65">
        <f>SUM(H74:H75)</f>
        <v>174852</v>
      </c>
    </row>
    <row r="76" spans="1:9" x14ac:dyDescent="0.3">
      <c r="A76" s="66" t="s">
        <v>38</v>
      </c>
      <c r="B76" s="97" t="s">
        <v>168</v>
      </c>
      <c r="C76" s="98">
        <v>0</v>
      </c>
      <c r="D76" s="99">
        <v>52000</v>
      </c>
      <c r="E76" s="97" t="s">
        <v>169</v>
      </c>
      <c r="F76" s="98">
        <v>0</v>
      </c>
      <c r="G76" s="99">
        <v>241000</v>
      </c>
      <c r="H76" s="69"/>
      <c r="I76" s="70"/>
    </row>
    <row r="77" spans="1:9" ht="15" thickBot="1" x14ac:dyDescent="0.35">
      <c r="A77" s="100"/>
      <c r="B77" s="113" t="s">
        <v>100</v>
      </c>
      <c r="C77" s="101"/>
      <c r="D77" s="102">
        <f>SUM(D76)</f>
        <v>52000</v>
      </c>
      <c r="E77" s="113" t="s">
        <v>101</v>
      </c>
      <c r="F77" s="101"/>
      <c r="G77" s="102">
        <f>SUM(G76)</f>
        <v>241000</v>
      </c>
      <c r="H77" s="103">
        <f>SUM(D77:G77)</f>
        <v>293000</v>
      </c>
      <c r="I77" s="104">
        <f>SUM(H76:H77)</f>
        <v>293000</v>
      </c>
    </row>
    <row r="78" spans="1:9" x14ac:dyDescent="0.3">
      <c r="A78" s="76" t="s">
        <v>39</v>
      </c>
      <c r="B78" s="77" t="s">
        <v>170</v>
      </c>
      <c r="C78" s="78">
        <v>0</v>
      </c>
      <c r="D78" s="79">
        <v>47000</v>
      </c>
      <c r="E78" s="77" t="s">
        <v>171</v>
      </c>
      <c r="F78" s="78">
        <v>1.33</v>
      </c>
      <c r="G78" s="79">
        <v>181500</v>
      </c>
      <c r="H78" s="52"/>
      <c r="I78" s="53"/>
    </row>
    <row r="79" spans="1:9" x14ac:dyDescent="0.3">
      <c r="A79" s="80"/>
      <c r="B79" s="105" t="s">
        <v>100</v>
      </c>
      <c r="C79" s="91"/>
      <c r="D79" s="92">
        <f>SUM(D78)</f>
        <v>47000</v>
      </c>
      <c r="E79" s="90" t="s">
        <v>101</v>
      </c>
      <c r="F79" s="91"/>
      <c r="G79" s="93">
        <f>SUM(G78)</f>
        <v>181500</v>
      </c>
      <c r="H79" s="93">
        <f>SUM(D79:G79)</f>
        <v>228500</v>
      </c>
      <c r="I79" s="59"/>
    </row>
    <row r="80" spans="1:9" x14ac:dyDescent="0.3">
      <c r="A80" s="80"/>
      <c r="B80" s="81" t="s">
        <v>172</v>
      </c>
      <c r="C80" s="82">
        <v>0</v>
      </c>
      <c r="D80" s="83">
        <v>20000</v>
      </c>
      <c r="E80" s="81" t="s">
        <v>173</v>
      </c>
      <c r="F80" s="82">
        <v>1.0900000000000001</v>
      </c>
      <c r="G80" s="83">
        <v>95500</v>
      </c>
      <c r="H80" s="58"/>
      <c r="I80" s="59"/>
    </row>
    <row r="81" spans="1:9" x14ac:dyDescent="0.3">
      <c r="A81" s="80"/>
      <c r="B81" s="81" t="s">
        <v>174</v>
      </c>
      <c r="C81" s="82">
        <v>0</v>
      </c>
      <c r="D81" s="83">
        <v>11000</v>
      </c>
      <c r="E81" s="81"/>
      <c r="F81" s="82"/>
      <c r="G81" s="83"/>
      <c r="H81" s="58"/>
      <c r="I81" s="59"/>
    </row>
    <row r="82" spans="1:9" ht="15" thickBot="1" x14ac:dyDescent="0.35">
      <c r="A82" s="84"/>
      <c r="B82" s="87" t="s">
        <v>100</v>
      </c>
      <c r="C82" s="62"/>
      <c r="D82" s="95">
        <f>SUM(D80:D81)</f>
        <v>31000</v>
      </c>
      <c r="E82" s="61" t="s">
        <v>101</v>
      </c>
      <c r="F82" s="61"/>
      <c r="G82" s="64">
        <f>SUM(G80:G81)</f>
        <v>95500</v>
      </c>
      <c r="H82" s="64">
        <f>SUM(D82:G82)</f>
        <v>126500</v>
      </c>
      <c r="I82" s="65">
        <f>SUM(H78:H82)</f>
        <v>355000</v>
      </c>
    </row>
    <row r="83" spans="1:9" x14ac:dyDescent="0.3">
      <c r="A83" s="66" t="s">
        <v>40</v>
      </c>
      <c r="B83" s="97" t="s">
        <v>175</v>
      </c>
      <c r="C83" s="98">
        <v>0</v>
      </c>
      <c r="D83" s="99">
        <v>15424</v>
      </c>
      <c r="E83" s="97" t="s">
        <v>176</v>
      </c>
      <c r="F83" s="98">
        <v>0</v>
      </c>
      <c r="G83" s="99">
        <v>366000</v>
      </c>
      <c r="H83" s="69"/>
      <c r="I83" s="70"/>
    </row>
    <row r="84" spans="1:9" x14ac:dyDescent="0.3">
      <c r="A84" s="71"/>
      <c r="B84" s="22" t="s">
        <v>177</v>
      </c>
      <c r="C84" s="18">
        <v>0</v>
      </c>
      <c r="D84" s="68">
        <v>130448</v>
      </c>
      <c r="F84" s="72"/>
      <c r="G84" s="73"/>
      <c r="H84" s="73"/>
      <c r="I84" s="74"/>
    </row>
    <row r="85" spans="1:9" x14ac:dyDescent="0.3">
      <c r="A85" s="71"/>
      <c r="B85" s="22" t="s">
        <v>178</v>
      </c>
      <c r="C85" s="18">
        <v>0</v>
      </c>
      <c r="D85" s="68">
        <v>13775</v>
      </c>
      <c r="F85" s="72"/>
      <c r="G85" s="73"/>
      <c r="H85" s="73"/>
      <c r="I85" s="74"/>
    </row>
    <row r="86" spans="1:9" x14ac:dyDescent="0.3">
      <c r="A86" s="71"/>
      <c r="B86" s="22" t="s">
        <v>179</v>
      </c>
      <c r="C86" s="18">
        <v>0</v>
      </c>
      <c r="D86" s="68">
        <v>11344</v>
      </c>
      <c r="F86" s="72"/>
      <c r="G86" s="73"/>
      <c r="H86" s="73"/>
      <c r="I86" s="74"/>
    </row>
    <row r="87" spans="1:9" x14ac:dyDescent="0.3">
      <c r="A87" s="71"/>
      <c r="B87" s="22" t="s">
        <v>180</v>
      </c>
      <c r="C87" s="18">
        <v>0</v>
      </c>
      <c r="D87" s="68">
        <v>5472</v>
      </c>
      <c r="F87" s="72"/>
      <c r="G87" s="73"/>
      <c r="H87" s="73"/>
      <c r="I87" s="74"/>
    </row>
    <row r="88" spans="1:9" ht="15" thickBot="1" x14ac:dyDescent="0.35">
      <c r="A88" s="100"/>
      <c r="B88" s="101" t="s">
        <v>100</v>
      </c>
      <c r="C88" s="102"/>
      <c r="D88" s="102">
        <f>SUM(D83:D87)</f>
        <v>176463</v>
      </c>
      <c r="E88" s="75" t="s">
        <v>101</v>
      </c>
      <c r="F88" s="110"/>
      <c r="G88" s="103">
        <f>SUM(G83:G87)</f>
        <v>366000</v>
      </c>
      <c r="H88" s="103">
        <f>SUM(D88:G88)</f>
        <v>542463</v>
      </c>
      <c r="I88" s="104">
        <f>SUM(H83:H88)</f>
        <v>542463</v>
      </c>
    </row>
    <row r="89" spans="1:9" x14ac:dyDescent="0.3">
      <c r="A89" s="76" t="s">
        <v>41</v>
      </c>
      <c r="B89" s="77" t="s">
        <v>181</v>
      </c>
      <c r="C89" s="78">
        <v>0</v>
      </c>
      <c r="D89" s="79">
        <v>94004</v>
      </c>
      <c r="E89" s="77" t="s">
        <v>165</v>
      </c>
      <c r="F89" s="78">
        <v>1</v>
      </c>
      <c r="G89" s="79">
        <v>192665</v>
      </c>
      <c r="H89" s="52"/>
      <c r="I89" s="53"/>
    </row>
    <row r="90" spans="1:9" ht="15" thickBot="1" x14ac:dyDescent="0.35">
      <c r="A90" s="84"/>
      <c r="B90" s="85" t="s">
        <v>100</v>
      </c>
      <c r="C90" s="86"/>
      <c r="D90" s="86">
        <f>SUM(D89)</f>
        <v>94004</v>
      </c>
      <c r="E90" s="85" t="s">
        <v>101</v>
      </c>
      <c r="F90" s="86"/>
      <c r="G90" s="86">
        <f>SUM(G89)</f>
        <v>192665</v>
      </c>
      <c r="H90" s="64">
        <f>SUM(D90:G90)</f>
        <v>286669</v>
      </c>
      <c r="I90" s="65">
        <f>SUM(H89:H90)</f>
        <v>286669</v>
      </c>
    </row>
    <row r="91" spans="1:9" x14ac:dyDescent="0.3">
      <c r="A91" s="66" t="s">
        <v>42</v>
      </c>
      <c r="B91" s="97" t="s">
        <v>182</v>
      </c>
      <c r="C91" s="98">
        <v>0</v>
      </c>
      <c r="D91" s="99">
        <v>116114</v>
      </c>
      <c r="E91" s="97" t="s">
        <v>183</v>
      </c>
      <c r="F91" s="98">
        <v>1</v>
      </c>
      <c r="G91" s="99">
        <v>149337</v>
      </c>
      <c r="H91" s="69"/>
      <c r="I91" s="70"/>
    </row>
    <row r="92" spans="1:9" ht="15" thickBot="1" x14ac:dyDescent="0.35">
      <c r="A92" s="100"/>
      <c r="B92" s="101" t="s">
        <v>100</v>
      </c>
      <c r="C92" s="102"/>
      <c r="D92" s="102">
        <f>SUM(D91)</f>
        <v>116114</v>
      </c>
      <c r="E92" s="101" t="s">
        <v>101</v>
      </c>
      <c r="F92" s="102"/>
      <c r="G92" s="102">
        <f>SUM(G91)</f>
        <v>149337</v>
      </c>
      <c r="H92" s="103">
        <f>SUM(D92:G92)</f>
        <v>265451</v>
      </c>
      <c r="I92" s="104">
        <f>SUM(H91:H92)</f>
        <v>265451</v>
      </c>
    </row>
    <row r="93" spans="1:9" x14ac:dyDescent="0.3">
      <c r="A93" s="76" t="s">
        <v>43</v>
      </c>
      <c r="B93" s="77" t="s">
        <v>184</v>
      </c>
      <c r="C93" s="78">
        <v>0</v>
      </c>
      <c r="D93" s="79">
        <v>51296</v>
      </c>
      <c r="E93" s="77"/>
      <c r="F93" s="78">
        <v>0</v>
      </c>
      <c r="G93" s="79">
        <v>165000</v>
      </c>
      <c r="H93" s="52"/>
      <c r="I93" s="53"/>
    </row>
    <row r="94" spans="1:9" ht="15" thickBot="1" x14ac:dyDescent="0.35">
      <c r="A94" s="84"/>
      <c r="B94" s="85" t="s">
        <v>100</v>
      </c>
      <c r="C94" s="86"/>
      <c r="D94" s="86">
        <f>SUM(D93)</f>
        <v>51296</v>
      </c>
      <c r="E94" s="85" t="s">
        <v>101</v>
      </c>
      <c r="F94" s="86"/>
      <c r="G94" s="86">
        <f>SUM(G93)</f>
        <v>165000</v>
      </c>
      <c r="H94" s="64">
        <f>SUM(D94:G94)</f>
        <v>216296</v>
      </c>
      <c r="I94" s="65">
        <f>SUM(H93:H94)</f>
        <v>216296</v>
      </c>
    </row>
    <row r="95" spans="1:9" ht="15" thickBot="1" x14ac:dyDescent="0.35">
      <c r="A95" s="46" t="s">
        <v>44</v>
      </c>
      <c r="C95" s="72"/>
      <c r="D95" s="37"/>
      <c r="F95" s="72"/>
      <c r="G95" s="47"/>
      <c r="H95" s="47"/>
      <c r="I95" s="47"/>
    </row>
    <row r="96" spans="1:9" x14ac:dyDescent="0.3">
      <c r="A96" s="66" t="s">
        <v>45</v>
      </c>
      <c r="B96" s="97" t="s">
        <v>185</v>
      </c>
      <c r="C96" s="98">
        <v>0</v>
      </c>
      <c r="D96" s="99">
        <v>288583</v>
      </c>
      <c r="E96" s="97" t="s">
        <v>186</v>
      </c>
      <c r="F96" s="98">
        <v>0</v>
      </c>
      <c r="G96" s="99">
        <v>371803</v>
      </c>
      <c r="H96" s="69"/>
      <c r="I96" s="70"/>
    </row>
    <row r="97" spans="1:9" ht="15" thickBot="1" x14ac:dyDescent="0.35">
      <c r="A97" s="100"/>
      <c r="B97" s="113" t="s">
        <v>100</v>
      </c>
      <c r="C97" s="101"/>
      <c r="D97" s="102">
        <f>SUM(D96)</f>
        <v>288583</v>
      </c>
      <c r="E97" s="113" t="s">
        <v>101</v>
      </c>
      <c r="F97" s="101"/>
      <c r="G97" s="102">
        <f>SUM(G96)</f>
        <v>371803</v>
      </c>
      <c r="H97" s="103">
        <f>SUM(D97:G97)</f>
        <v>660386</v>
      </c>
      <c r="I97" s="104">
        <f>SUM(H96:H97)</f>
        <v>660386</v>
      </c>
    </row>
    <row r="98" spans="1:9" x14ac:dyDescent="0.3">
      <c r="A98" s="76" t="s">
        <v>46</v>
      </c>
      <c r="B98" s="77" t="s">
        <v>187</v>
      </c>
      <c r="C98" s="78">
        <v>0</v>
      </c>
      <c r="D98" s="79">
        <v>162415</v>
      </c>
      <c r="E98" s="77" t="s">
        <v>188</v>
      </c>
      <c r="F98" s="78">
        <v>0</v>
      </c>
      <c r="G98" s="79">
        <v>1328990</v>
      </c>
      <c r="H98" s="52"/>
      <c r="I98" s="53"/>
    </row>
    <row r="99" spans="1:9" x14ac:dyDescent="0.3">
      <c r="A99" s="80"/>
      <c r="B99" s="81" t="s">
        <v>189</v>
      </c>
      <c r="C99" s="82">
        <v>3</v>
      </c>
      <c r="D99" s="83">
        <v>125386</v>
      </c>
      <c r="E99" s="81"/>
      <c r="F99" s="82"/>
      <c r="G99" s="83"/>
      <c r="H99" s="58"/>
      <c r="I99" s="59"/>
    </row>
    <row r="100" spans="1:9" x14ac:dyDescent="0.3">
      <c r="A100" s="80"/>
      <c r="B100" s="81" t="s">
        <v>190</v>
      </c>
      <c r="C100" s="82">
        <v>0</v>
      </c>
      <c r="D100" s="83">
        <v>30000</v>
      </c>
      <c r="E100" s="81"/>
      <c r="F100" s="82"/>
      <c r="G100" s="83"/>
      <c r="H100" s="58"/>
      <c r="I100" s="59"/>
    </row>
    <row r="101" spans="1:9" ht="15" thickBot="1" x14ac:dyDescent="0.35">
      <c r="A101" s="84"/>
      <c r="B101" s="87" t="s">
        <v>100</v>
      </c>
      <c r="C101" s="85"/>
      <c r="D101" s="86">
        <f>SUM(D98:D100)</f>
        <v>317801</v>
      </c>
      <c r="E101" s="87" t="s">
        <v>101</v>
      </c>
      <c r="F101" s="85"/>
      <c r="G101" s="86">
        <f>SUM(G98:G100)</f>
        <v>1328990</v>
      </c>
      <c r="H101" s="64">
        <f>SUM(D101:G101)</f>
        <v>1646791</v>
      </c>
      <c r="I101" s="65">
        <f>SUM(H98:H101)</f>
        <v>1646791</v>
      </c>
    </row>
    <row r="102" spans="1:9" x14ac:dyDescent="0.3">
      <c r="A102" s="66" t="s">
        <v>48</v>
      </c>
      <c r="B102" s="97" t="s">
        <v>191</v>
      </c>
      <c r="C102" s="98">
        <v>0</v>
      </c>
      <c r="D102" s="99"/>
      <c r="E102" s="97" t="s">
        <v>192</v>
      </c>
      <c r="F102" s="98">
        <v>1</v>
      </c>
      <c r="G102" s="99">
        <v>64628</v>
      </c>
      <c r="H102" s="69"/>
      <c r="I102" s="70"/>
    </row>
    <row r="103" spans="1:9" x14ac:dyDescent="0.3">
      <c r="A103" s="71"/>
      <c r="B103" s="106" t="s">
        <v>100</v>
      </c>
      <c r="C103" s="106"/>
      <c r="D103" s="108">
        <f>SUM(D102)</f>
        <v>0</v>
      </c>
      <c r="E103" s="106" t="s">
        <v>101</v>
      </c>
      <c r="F103" s="106"/>
      <c r="G103" s="109">
        <f>SUM(G102)</f>
        <v>64628</v>
      </c>
      <c r="H103" s="109">
        <f>SUM(D103:G103)</f>
        <v>64628</v>
      </c>
      <c r="I103" s="74"/>
    </row>
    <row r="104" spans="1:9" x14ac:dyDescent="0.3">
      <c r="A104" s="71"/>
      <c r="B104" s="22" t="s">
        <v>193</v>
      </c>
      <c r="C104" s="18">
        <v>0</v>
      </c>
      <c r="D104" s="68">
        <v>1100</v>
      </c>
      <c r="E104" s="22" t="s">
        <v>194</v>
      </c>
      <c r="F104" s="18">
        <v>1</v>
      </c>
      <c r="G104" s="68">
        <v>139000</v>
      </c>
      <c r="H104" s="73"/>
      <c r="I104" s="74"/>
    </row>
    <row r="105" spans="1:9" x14ac:dyDescent="0.3">
      <c r="A105" s="71"/>
      <c r="B105" s="106" t="s">
        <v>100</v>
      </c>
      <c r="C105" s="106"/>
      <c r="D105" s="108">
        <f>SUM(D104)</f>
        <v>1100</v>
      </c>
      <c r="E105" s="106" t="s">
        <v>101</v>
      </c>
      <c r="F105" s="106"/>
      <c r="G105" s="109">
        <f>SUM(G104)</f>
        <v>139000</v>
      </c>
      <c r="H105" s="109">
        <f>SUM(D105:G105)</f>
        <v>140100</v>
      </c>
      <c r="I105" s="74"/>
    </row>
    <row r="106" spans="1:9" x14ac:dyDescent="0.3">
      <c r="A106" s="71"/>
      <c r="B106" s="22" t="s">
        <v>195</v>
      </c>
      <c r="C106" s="18">
        <v>0</v>
      </c>
      <c r="D106" s="68">
        <v>123750</v>
      </c>
      <c r="E106" s="22" t="s">
        <v>196</v>
      </c>
      <c r="F106" s="18">
        <v>1</v>
      </c>
      <c r="G106" s="68">
        <v>258764</v>
      </c>
      <c r="H106" s="73"/>
      <c r="I106" s="74"/>
    </row>
    <row r="107" spans="1:9" ht="15" thickBot="1" x14ac:dyDescent="0.35">
      <c r="A107" s="100"/>
      <c r="B107" s="75" t="s">
        <v>100</v>
      </c>
      <c r="C107" s="75"/>
      <c r="D107" s="111">
        <f>SUM(D106)</f>
        <v>123750</v>
      </c>
      <c r="E107" s="75" t="s">
        <v>101</v>
      </c>
      <c r="F107" s="75"/>
      <c r="G107" s="103">
        <f>SUM(G106)</f>
        <v>258764</v>
      </c>
      <c r="H107" s="103">
        <f>SUM(D107:G107)</f>
        <v>382514</v>
      </c>
      <c r="I107" s="104">
        <f>SUM(H102:H107)</f>
        <v>587242</v>
      </c>
    </row>
    <row r="108" spans="1:9" x14ac:dyDescent="0.3">
      <c r="A108" s="76" t="s">
        <v>49</v>
      </c>
      <c r="B108" s="77" t="s">
        <v>197</v>
      </c>
      <c r="C108" s="78">
        <v>2</v>
      </c>
      <c r="D108" s="79">
        <v>298102</v>
      </c>
      <c r="E108" s="77" t="s">
        <v>198</v>
      </c>
      <c r="F108" s="78">
        <v>0</v>
      </c>
      <c r="G108" s="79">
        <v>287000</v>
      </c>
      <c r="H108" s="52"/>
      <c r="I108" s="53"/>
    </row>
    <row r="109" spans="1:9" x14ac:dyDescent="0.3">
      <c r="A109" s="80"/>
      <c r="B109" s="81" t="s">
        <v>199</v>
      </c>
      <c r="C109" s="82">
        <v>0</v>
      </c>
      <c r="D109" s="83">
        <v>25000</v>
      </c>
      <c r="E109" s="81"/>
      <c r="F109" s="82"/>
      <c r="G109" s="83"/>
      <c r="H109" s="58"/>
      <c r="I109" s="59"/>
    </row>
    <row r="110" spans="1:9" ht="15" thickBot="1" x14ac:dyDescent="0.35">
      <c r="A110" s="84"/>
      <c r="B110" s="87" t="s">
        <v>100</v>
      </c>
      <c r="C110" s="85"/>
      <c r="D110" s="86">
        <f>SUM(D108:D109)</f>
        <v>323102</v>
      </c>
      <c r="E110" s="87" t="s">
        <v>101</v>
      </c>
      <c r="F110" s="85"/>
      <c r="G110" s="86">
        <f>SUM(G108:G109)</f>
        <v>287000</v>
      </c>
      <c r="H110" s="64">
        <f>SUM(D110:G110)</f>
        <v>610102</v>
      </c>
      <c r="I110" s="65">
        <f>SUM(H108:H110)</f>
        <v>610102</v>
      </c>
    </row>
    <row r="111" spans="1:9" x14ac:dyDescent="0.3">
      <c r="A111" s="66" t="s">
        <v>50</v>
      </c>
      <c r="B111" s="67"/>
      <c r="C111" s="67"/>
      <c r="D111" s="114">
        <v>0</v>
      </c>
      <c r="E111" s="97" t="s">
        <v>200</v>
      </c>
      <c r="F111" s="98">
        <v>0</v>
      </c>
      <c r="G111" s="99">
        <v>65000</v>
      </c>
      <c r="H111" s="69"/>
      <c r="I111" s="70"/>
    </row>
    <row r="112" spans="1:9" x14ac:dyDescent="0.3">
      <c r="A112" s="71"/>
      <c r="B112" t="s">
        <v>100</v>
      </c>
      <c r="D112" s="73">
        <f>SUM(D111)</f>
        <v>0</v>
      </c>
      <c r="E112" s="106" t="s">
        <v>101</v>
      </c>
      <c r="F112" s="107"/>
      <c r="G112" s="109">
        <f>SUM(G111)</f>
        <v>65000</v>
      </c>
      <c r="H112" s="109">
        <f>SUM(D112:G112)</f>
        <v>65000</v>
      </c>
      <c r="I112" s="74"/>
    </row>
    <row r="113" spans="1:9" x14ac:dyDescent="0.3">
      <c r="A113" s="71"/>
      <c r="B113" s="115"/>
      <c r="C113" s="116"/>
      <c r="D113" s="117">
        <v>0</v>
      </c>
      <c r="E113" s="22" t="s">
        <v>201</v>
      </c>
      <c r="F113" s="18">
        <v>0</v>
      </c>
      <c r="G113" s="68">
        <v>65000</v>
      </c>
      <c r="H113" s="73"/>
      <c r="I113" s="74"/>
    </row>
    <row r="114" spans="1:9" x14ac:dyDescent="0.3">
      <c r="A114" s="71"/>
      <c r="B114" s="118" t="s">
        <v>100</v>
      </c>
      <c r="C114" s="24"/>
      <c r="D114" s="119">
        <f>SUM(D113)</f>
        <v>0</v>
      </c>
      <c r="E114" s="106" t="s">
        <v>101</v>
      </c>
      <c r="F114" s="107"/>
      <c r="G114" s="109">
        <f>SUM(G113)</f>
        <v>65000</v>
      </c>
      <c r="H114" s="109">
        <f>SUM(D114:G114)</f>
        <v>65000</v>
      </c>
      <c r="I114" s="74"/>
    </row>
    <row r="115" spans="1:9" x14ac:dyDescent="0.3">
      <c r="A115" s="71"/>
      <c r="B115" s="22" t="s">
        <v>202</v>
      </c>
      <c r="C115" s="18">
        <v>0</v>
      </c>
      <c r="D115" s="68">
        <v>24000</v>
      </c>
      <c r="E115" t="s">
        <v>203</v>
      </c>
      <c r="F115" s="72">
        <v>0</v>
      </c>
      <c r="G115" s="120">
        <v>0</v>
      </c>
      <c r="H115" s="73"/>
      <c r="I115" s="74"/>
    </row>
    <row r="116" spans="1:9" ht="15" thickBot="1" x14ac:dyDescent="0.35">
      <c r="A116" s="100"/>
      <c r="B116" s="75" t="s">
        <v>204</v>
      </c>
      <c r="C116" s="110"/>
      <c r="D116" s="111">
        <f>SUM(D115)</f>
        <v>24000</v>
      </c>
      <c r="E116" s="75" t="s">
        <v>101</v>
      </c>
      <c r="F116" s="110"/>
      <c r="G116" s="121">
        <f>SUM(G115)</f>
        <v>0</v>
      </c>
      <c r="H116" s="103">
        <f>SUM(D116:G116)</f>
        <v>24000</v>
      </c>
      <c r="I116" s="104">
        <f>SUM(H111:H116)</f>
        <v>154000</v>
      </c>
    </row>
    <row r="117" spans="1:9" x14ac:dyDescent="0.3">
      <c r="A117" s="76" t="s">
        <v>51</v>
      </c>
      <c r="B117" s="77" t="s">
        <v>205</v>
      </c>
      <c r="C117" s="78">
        <v>0</v>
      </c>
      <c r="D117" s="79">
        <v>250000</v>
      </c>
      <c r="E117" s="77" t="s">
        <v>206</v>
      </c>
      <c r="F117" s="78">
        <v>0</v>
      </c>
      <c r="G117" s="79">
        <v>267915</v>
      </c>
      <c r="H117" s="52"/>
      <c r="I117" s="53"/>
    </row>
    <row r="118" spans="1:9" x14ac:dyDescent="0.3">
      <c r="A118" s="80"/>
      <c r="B118" s="81" t="s">
        <v>207</v>
      </c>
      <c r="C118" s="82">
        <v>0</v>
      </c>
      <c r="D118" s="83"/>
      <c r="E118" s="55"/>
      <c r="F118" s="55"/>
      <c r="G118" s="55"/>
      <c r="H118" s="58"/>
      <c r="I118" s="59"/>
    </row>
    <row r="119" spans="1:9" x14ac:dyDescent="0.3">
      <c r="A119" s="80"/>
      <c r="B119" s="81" t="s">
        <v>208</v>
      </c>
      <c r="C119" s="82">
        <v>0</v>
      </c>
      <c r="D119" s="83"/>
      <c r="E119" s="81" t="s">
        <v>209</v>
      </c>
      <c r="F119" s="82">
        <v>0</v>
      </c>
      <c r="G119" s="83">
        <v>0</v>
      </c>
      <c r="H119" s="58"/>
      <c r="I119" s="59"/>
    </row>
    <row r="120" spans="1:9" ht="15" thickBot="1" x14ac:dyDescent="0.35">
      <c r="A120" s="84"/>
      <c r="B120" s="85" t="s">
        <v>100</v>
      </c>
      <c r="C120" s="86"/>
      <c r="D120" s="86">
        <f>SUM(D117:D119)</f>
        <v>250000</v>
      </c>
      <c r="E120" s="85" t="s">
        <v>101</v>
      </c>
      <c r="F120" s="86"/>
      <c r="G120" s="86">
        <f>SUM(G117:G119)</f>
        <v>267915</v>
      </c>
      <c r="H120" s="64">
        <f>SUM(D120:G120)</f>
        <v>517915</v>
      </c>
      <c r="I120" s="65">
        <f>SUM(H117:H120)</f>
        <v>517915</v>
      </c>
    </row>
    <row r="121" spans="1:9" x14ac:dyDescent="0.3">
      <c r="A121" s="71" t="s">
        <v>52</v>
      </c>
      <c r="B121" s="22" t="s">
        <v>210</v>
      </c>
      <c r="C121" s="18">
        <v>0</v>
      </c>
      <c r="D121" s="68">
        <v>0</v>
      </c>
      <c r="E121" s="22" t="s">
        <v>211</v>
      </c>
      <c r="F121" s="18">
        <v>1.37</v>
      </c>
      <c r="G121" s="68">
        <v>743283</v>
      </c>
      <c r="H121" s="73"/>
      <c r="I121" s="74"/>
    </row>
    <row r="122" spans="1:9" ht="15" thickBot="1" x14ac:dyDescent="0.35">
      <c r="A122" s="71"/>
      <c r="B122" s="18" t="s">
        <v>100</v>
      </c>
      <c r="C122" s="68"/>
      <c r="D122" s="68">
        <f>SUM(D121)</f>
        <v>0</v>
      </c>
      <c r="E122" s="18" t="s">
        <v>101</v>
      </c>
      <c r="F122" s="68"/>
      <c r="G122" s="68">
        <f>SUM(G121)</f>
        <v>743283</v>
      </c>
      <c r="H122" s="73">
        <f>SUM(D122:G122)</f>
        <v>743283</v>
      </c>
      <c r="I122" s="74">
        <f>SUM(H121:H122)</f>
        <v>743283</v>
      </c>
    </row>
    <row r="123" spans="1:9" x14ac:dyDescent="0.3">
      <c r="A123" s="76" t="s">
        <v>53</v>
      </c>
      <c r="B123" s="77" t="s">
        <v>212</v>
      </c>
      <c r="C123" s="78">
        <v>1.7</v>
      </c>
      <c r="D123" s="79">
        <v>400874</v>
      </c>
      <c r="E123" s="77" t="s">
        <v>213</v>
      </c>
      <c r="F123" s="77">
        <v>0</v>
      </c>
      <c r="G123" s="79">
        <v>295000</v>
      </c>
      <c r="H123" s="52"/>
      <c r="I123" s="53"/>
    </row>
    <row r="124" spans="1:9" ht="15" thickBot="1" x14ac:dyDescent="0.35">
      <c r="A124" s="84"/>
      <c r="B124" s="85" t="s">
        <v>100</v>
      </c>
      <c r="C124" s="86"/>
      <c r="D124" s="86">
        <f>SUM(D123)</f>
        <v>400874</v>
      </c>
      <c r="E124" s="85" t="s">
        <v>101</v>
      </c>
      <c r="F124" s="86"/>
      <c r="G124" s="86">
        <f>SUM(G123)</f>
        <v>295000</v>
      </c>
      <c r="H124" s="64">
        <f>SUM(D124:G124)</f>
        <v>695874</v>
      </c>
      <c r="I124" s="65">
        <f>SUM(H123:H124)</f>
        <v>695874</v>
      </c>
    </row>
    <row r="125" spans="1:9" ht="15" thickBot="1" x14ac:dyDescent="0.35">
      <c r="A125" s="46" t="s">
        <v>54</v>
      </c>
      <c r="C125" s="72"/>
      <c r="F125" s="72"/>
      <c r="G125" s="47"/>
      <c r="H125" s="47"/>
      <c r="I125" s="47"/>
    </row>
    <row r="126" spans="1:9" x14ac:dyDescent="0.3">
      <c r="A126" s="66" t="s">
        <v>55</v>
      </c>
      <c r="B126" s="97" t="s">
        <v>214</v>
      </c>
      <c r="C126" s="98">
        <v>0</v>
      </c>
      <c r="D126" s="68">
        <v>66620</v>
      </c>
      <c r="E126" s="97" t="s">
        <v>215</v>
      </c>
      <c r="F126" s="98">
        <v>1</v>
      </c>
      <c r="G126" s="99">
        <v>91050</v>
      </c>
      <c r="H126" s="96"/>
      <c r="I126" s="122"/>
    </row>
    <row r="127" spans="1:9" x14ac:dyDescent="0.3">
      <c r="A127" s="71"/>
      <c r="B127" s="22" t="s">
        <v>216</v>
      </c>
      <c r="C127" s="18">
        <v>0</v>
      </c>
      <c r="D127" s="68">
        <v>40886</v>
      </c>
      <c r="G127" s="120"/>
      <c r="H127" s="120"/>
      <c r="I127" s="123"/>
    </row>
    <row r="128" spans="1:9" x14ac:dyDescent="0.3">
      <c r="A128" s="71"/>
      <c r="B128" s="22" t="s">
        <v>217</v>
      </c>
      <c r="C128" s="18">
        <v>0</v>
      </c>
      <c r="D128" s="68">
        <v>15640</v>
      </c>
      <c r="G128" s="120"/>
      <c r="H128" s="120"/>
      <c r="I128" s="123"/>
    </row>
    <row r="129" spans="1:9" x14ac:dyDescent="0.3">
      <c r="A129" s="71"/>
      <c r="B129" s="106" t="s">
        <v>100</v>
      </c>
      <c r="C129" s="107"/>
      <c r="D129" s="108">
        <f>SUM(D126:D128)</f>
        <v>123146</v>
      </c>
      <c r="E129" s="106" t="s">
        <v>101</v>
      </c>
      <c r="F129" s="106"/>
      <c r="G129" s="124">
        <f>SUM(G126:G128)</f>
        <v>91050</v>
      </c>
      <c r="H129" s="124">
        <f>SUM(D129:G129)</f>
        <v>214196</v>
      </c>
      <c r="I129" s="123"/>
    </row>
    <row r="130" spans="1:9" x14ac:dyDescent="0.3">
      <c r="A130" s="71"/>
      <c r="B130" s="22" t="s">
        <v>218</v>
      </c>
      <c r="C130" s="18">
        <v>0</v>
      </c>
      <c r="D130" s="68">
        <v>2748</v>
      </c>
      <c r="E130" s="22" t="s">
        <v>219</v>
      </c>
      <c r="F130" s="18">
        <v>1</v>
      </c>
      <c r="G130" s="68">
        <v>70900</v>
      </c>
      <c r="H130" s="120"/>
      <c r="I130" s="123"/>
    </row>
    <row r="131" spans="1:9" x14ac:dyDescent="0.3">
      <c r="A131" s="71"/>
      <c r="B131" s="106" t="s">
        <v>100</v>
      </c>
      <c r="C131" s="107"/>
      <c r="D131" s="108">
        <f>SUM(D130)</f>
        <v>2748</v>
      </c>
      <c r="E131" s="106" t="s">
        <v>101</v>
      </c>
      <c r="F131" s="107"/>
      <c r="G131" s="124">
        <f>SUM(G130)</f>
        <v>70900</v>
      </c>
      <c r="H131" s="124">
        <f>SUM(D131:G131)</f>
        <v>73648</v>
      </c>
      <c r="I131" s="123"/>
    </row>
    <row r="132" spans="1:9" x14ac:dyDescent="0.3">
      <c r="A132" s="71"/>
      <c r="B132" s="22" t="s">
        <v>220</v>
      </c>
      <c r="C132" s="18">
        <v>0</v>
      </c>
      <c r="D132" s="68"/>
      <c r="E132" s="22" t="s">
        <v>220</v>
      </c>
      <c r="F132" s="18">
        <v>1.25</v>
      </c>
      <c r="G132" s="68">
        <v>240000</v>
      </c>
      <c r="H132" s="120"/>
      <c r="I132" s="123"/>
    </row>
    <row r="133" spans="1:9" x14ac:dyDescent="0.3">
      <c r="A133" s="71"/>
      <c r="B133" s="22" t="s">
        <v>221</v>
      </c>
      <c r="C133" s="18"/>
      <c r="D133" s="68">
        <v>3500</v>
      </c>
      <c r="E133" s="22"/>
      <c r="F133" s="18"/>
      <c r="G133" s="68"/>
      <c r="H133" s="120"/>
      <c r="I133" s="123"/>
    </row>
    <row r="134" spans="1:9" x14ac:dyDescent="0.3">
      <c r="A134" s="71"/>
      <c r="B134" s="106" t="s">
        <v>100</v>
      </c>
      <c r="C134" s="107"/>
      <c r="D134" s="108">
        <f>SUM(D132:D133)</f>
        <v>3500</v>
      </c>
      <c r="E134" s="106" t="s">
        <v>101</v>
      </c>
      <c r="F134" s="107"/>
      <c r="G134" s="124">
        <f>SUM(G132:G133)</f>
        <v>240000</v>
      </c>
      <c r="H134" s="124">
        <f>SUM(D134:G134)</f>
        <v>243500</v>
      </c>
      <c r="I134" s="123"/>
    </row>
    <row r="135" spans="1:9" x14ac:dyDescent="0.3">
      <c r="A135" s="71"/>
      <c r="C135" s="72"/>
      <c r="D135" s="37">
        <v>0</v>
      </c>
      <c r="E135" s="22" t="s">
        <v>222</v>
      </c>
      <c r="F135" s="18">
        <v>0</v>
      </c>
      <c r="G135" s="68">
        <v>550</v>
      </c>
      <c r="H135" s="120"/>
      <c r="I135" s="123"/>
    </row>
    <row r="136" spans="1:9" x14ac:dyDescent="0.3">
      <c r="A136" s="71"/>
      <c r="B136" s="106" t="s">
        <v>100</v>
      </c>
      <c r="C136" s="107"/>
      <c r="D136" s="108">
        <f>SUM(D135)</f>
        <v>0</v>
      </c>
      <c r="E136" s="106" t="s">
        <v>101</v>
      </c>
      <c r="F136" s="107"/>
      <c r="G136" s="124">
        <f>SUM(G135)</f>
        <v>550</v>
      </c>
      <c r="H136" s="124">
        <f>SUM(D136:G136)</f>
        <v>550</v>
      </c>
      <c r="I136" s="123"/>
    </row>
    <row r="137" spans="1:9" x14ac:dyDescent="0.3">
      <c r="A137" s="71"/>
      <c r="C137" s="72"/>
      <c r="D137" s="37">
        <v>0</v>
      </c>
      <c r="E137" s="22" t="s">
        <v>165</v>
      </c>
      <c r="F137" s="18">
        <v>0</v>
      </c>
      <c r="G137" s="68">
        <v>3000</v>
      </c>
      <c r="H137" s="120"/>
      <c r="I137" s="123"/>
    </row>
    <row r="138" spans="1:9" ht="15" thickBot="1" x14ac:dyDescent="0.35">
      <c r="A138" s="100"/>
      <c r="B138" s="75" t="s">
        <v>100</v>
      </c>
      <c r="C138" s="110"/>
      <c r="D138" s="111">
        <f>SUM(D137)</f>
        <v>0</v>
      </c>
      <c r="E138" s="113" t="s">
        <v>101</v>
      </c>
      <c r="F138" s="101"/>
      <c r="G138" s="102">
        <f>SUM(G137)</f>
        <v>3000</v>
      </c>
      <c r="H138" s="121">
        <f>SUM(D138:G138)</f>
        <v>3000</v>
      </c>
      <c r="I138" s="125">
        <f>SUM(H126:H138)</f>
        <v>534894</v>
      </c>
    </row>
    <row r="139" spans="1:9" x14ac:dyDescent="0.3">
      <c r="A139" s="76" t="s">
        <v>56</v>
      </c>
      <c r="B139" s="77"/>
      <c r="C139" s="78">
        <v>0</v>
      </c>
      <c r="D139" s="79">
        <v>0</v>
      </c>
      <c r="E139" s="77" t="s">
        <v>223</v>
      </c>
      <c r="F139" s="78">
        <v>0</v>
      </c>
      <c r="G139" s="79">
        <v>828790</v>
      </c>
      <c r="H139" s="52"/>
      <c r="I139" s="53"/>
    </row>
    <row r="140" spans="1:9" ht="15" thickBot="1" x14ac:dyDescent="0.35">
      <c r="A140" s="84"/>
      <c r="B140" s="87" t="s">
        <v>100</v>
      </c>
      <c r="C140" s="85"/>
      <c r="D140" s="86">
        <f>SUM(D139)</f>
        <v>0</v>
      </c>
      <c r="E140" s="87" t="s">
        <v>101</v>
      </c>
      <c r="F140" s="85"/>
      <c r="G140" s="86">
        <f>SUM(G139)</f>
        <v>828790</v>
      </c>
      <c r="H140" s="64">
        <f>SUM(D140:G140)</f>
        <v>828790</v>
      </c>
      <c r="I140" s="65">
        <f>SUM(H139:H140)</f>
        <v>828790</v>
      </c>
    </row>
    <row r="141" spans="1:9" x14ac:dyDescent="0.3">
      <c r="A141" s="66" t="s">
        <v>57</v>
      </c>
      <c r="B141" s="97" t="s">
        <v>224</v>
      </c>
      <c r="C141" s="98"/>
      <c r="D141" s="68">
        <v>50800</v>
      </c>
      <c r="E141" s="97" t="s">
        <v>225</v>
      </c>
      <c r="F141" s="98">
        <v>0.83</v>
      </c>
      <c r="G141" s="99">
        <v>528000</v>
      </c>
      <c r="H141" s="69"/>
      <c r="I141" s="70"/>
    </row>
    <row r="142" spans="1:9" x14ac:dyDescent="0.3">
      <c r="A142" s="71"/>
      <c r="B142" s="22" t="s">
        <v>226</v>
      </c>
      <c r="C142" s="18">
        <v>0</v>
      </c>
      <c r="D142" s="68">
        <v>135000</v>
      </c>
      <c r="E142" s="22"/>
      <c r="F142" s="18"/>
      <c r="G142" s="68"/>
      <c r="H142" s="73"/>
      <c r="I142" s="74"/>
    </row>
    <row r="143" spans="1:9" ht="15" thickBot="1" x14ac:dyDescent="0.35">
      <c r="A143" s="100"/>
      <c r="B143" s="113" t="s">
        <v>100</v>
      </c>
      <c r="C143" s="101"/>
      <c r="D143" s="102">
        <f>SUM(D141:D142)</f>
        <v>185800</v>
      </c>
      <c r="E143" s="113" t="s">
        <v>101</v>
      </c>
      <c r="F143" s="101"/>
      <c r="G143" s="102">
        <f>SUM(G141:G142)</f>
        <v>528000</v>
      </c>
      <c r="H143" s="103">
        <f>SUM(D143:G143)</f>
        <v>713800</v>
      </c>
      <c r="I143" s="104">
        <f>SUM(H141:H143)</f>
        <v>713800</v>
      </c>
    </row>
    <row r="144" spans="1:9" x14ac:dyDescent="0.3">
      <c r="A144" s="76" t="s">
        <v>58</v>
      </c>
      <c r="B144" s="77" t="s">
        <v>227</v>
      </c>
      <c r="C144" s="78">
        <v>0</v>
      </c>
      <c r="D144" s="79">
        <v>0</v>
      </c>
      <c r="E144" s="77" t="s">
        <v>228</v>
      </c>
      <c r="F144" s="78">
        <v>1.73</v>
      </c>
      <c r="G144" s="79">
        <v>917000</v>
      </c>
      <c r="H144" s="52"/>
      <c r="I144" s="53"/>
    </row>
    <row r="145" spans="1:9" ht="15" thickBot="1" x14ac:dyDescent="0.35">
      <c r="A145" s="84"/>
      <c r="B145" s="87" t="s">
        <v>100</v>
      </c>
      <c r="C145" s="85"/>
      <c r="D145" s="86">
        <f>SUM(D144)</f>
        <v>0</v>
      </c>
      <c r="E145" s="87" t="s">
        <v>101</v>
      </c>
      <c r="F145" s="85"/>
      <c r="G145" s="86">
        <f>SUM(G144)</f>
        <v>917000</v>
      </c>
      <c r="H145" s="64">
        <f>SUM(D145:G145)</f>
        <v>917000</v>
      </c>
      <c r="I145" s="65">
        <f>SUM(H144:H145)</f>
        <v>917000</v>
      </c>
    </row>
    <row r="146" spans="1:9" x14ac:dyDescent="0.3">
      <c r="A146" s="66" t="s">
        <v>59</v>
      </c>
      <c r="B146" s="97" t="s">
        <v>229</v>
      </c>
      <c r="C146" s="18" t="s">
        <v>112</v>
      </c>
      <c r="D146" s="68">
        <v>1008</v>
      </c>
      <c r="E146" s="97" t="s">
        <v>230</v>
      </c>
      <c r="F146" s="97"/>
      <c r="G146" s="99">
        <v>94529</v>
      </c>
      <c r="H146" s="69"/>
      <c r="I146" s="70"/>
    </row>
    <row r="147" spans="1:9" x14ac:dyDescent="0.3">
      <c r="A147" s="71"/>
      <c r="B147" s="118" t="s">
        <v>100</v>
      </c>
      <c r="C147" s="118"/>
      <c r="D147" s="119">
        <f>SUM(D146)</f>
        <v>1008</v>
      </c>
      <c r="E147" s="118" t="s">
        <v>101</v>
      </c>
      <c r="F147" s="24"/>
      <c r="G147" s="119">
        <f>SUM(G146)</f>
        <v>94529</v>
      </c>
      <c r="H147" s="109">
        <f>SUM(D147:G147)</f>
        <v>95537</v>
      </c>
      <c r="I147" s="74"/>
    </row>
    <row r="148" spans="1:9" x14ac:dyDescent="0.3">
      <c r="A148" s="71"/>
      <c r="B148" s="22" t="s">
        <v>231</v>
      </c>
      <c r="C148" s="18" t="s">
        <v>112</v>
      </c>
      <c r="D148" s="68">
        <v>74018</v>
      </c>
      <c r="E148" s="22" t="s">
        <v>232</v>
      </c>
      <c r="F148" s="22"/>
      <c r="G148" s="68">
        <v>340400</v>
      </c>
      <c r="H148" s="73"/>
      <c r="I148" s="74"/>
    </row>
    <row r="149" spans="1:9" x14ac:dyDescent="0.3">
      <c r="A149" s="71"/>
      <c r="B149" s="118" t="s">
        <v>100</v>
      </c>
      <c r="C149" s="118"/>
      <c r="D149" s="119">
        <f>SUM(D148)</f>
        <v>74018</v>
      </c>
      <c r="E149" s="106" t="s">
        <v>101</v>
      </c>
      <c r="F149" s="106"/>
      <c r="G149" s="109">
        <f>SUM(G148)</f>
        <v>340400</v>
      </c>
      <c r="H149" s="109">
        <f>SUM(D149:G149)</f>
        <v>414418</v>
      </c>
      <c r="I149" s="74"/>
    </row>
    <row r="150" spans="1:9" x14ac:dyDescent="0.3">
      <c r="A150" s="71"/>
      <c r="B150" s="22" t="s">
        <v>233</v>
      </c>
      <c r="C150" s="18" t="s">
        <v>112</v>
      </c>
      <c r="D150" s="68">
        <v>9100</v>
      </c>
      <c r="E150" s="22" t="s">
        <v>234</v>
      </c>
      <c r="F150" s="18" t="s">
        <v>112</v>
      </c>
      <c r="G150" s="68">
        <v>121871</v>
      </c>
      <c r="H150" s="73"/>
      <c r="I150" s="74"/>
    </row>
    <row r="151" spans="1:9" ht="15" thickBot="1" x14ac:dyDescent="0.35">
      <c r="A151" s="100"/>
      <c r="B151" s="113" t="s">
        <v>100</v>
      </c>
      <c r="C151" s="113"/>
      <c r="D151" s="102">
        <f>SUM(D150)</f>
        <v>9100</v>
      </c>
      <c r="E151" s="75" t="s">
        <v>101</v>
      </c>
      <c r="F151" s="75"/>
      <c r="G151" s="103">
        <f>SUM(G150)</f>
        <v>121871</v>
      </c>
      <c r="H151" s="103">
        <f>SUM(D151:G151)</f>
        <v>130971</v>
      </c>
      <c r="I151" s="104">
        <f>SUM(H146:H151)</f>
        <v>640926</v>
      </c>
    </row>
    <row r="152" spans="1:9" x14ac:dyDescent="0.3">
      <c r="A152" s="76" t="s">
        <v>60</v>
      </c>
      <c r="B152" s="77" t="s">
        <v>235</v>
      </c>
      <c r="C152" s="78">
        <v>1.95</v>
      </c>
      <c r="D152" s="79">
        <v>913052</v>
      </c>
      <c r="E152" s="77" t="s">
        <v>236</v>
      </c>
      <c r="F152" s="78">
        <v>1.34</v>
      </c>
      <c r="G152" s="79">
        <v>851768</v>
      </c>
      <c r="H152" s="52"/>
      <c r="I152" s="53"/>
    </row>
    <row r="153" spans="1:9" x14ac:dyDescent="0.3">
      <c r="A153" s="80"/>
      <c r="B153" s="81" t="s">
        <v>237</v>
      </c>
      <c r="C153" s="82">
        <v>0.93</v>
      </c>
      <c r="D153" s="83">
        <v>60650</v>
      </c>
      <c r="E153" s="81"/>
      <c r="F153" s="82"/>
      <c r="G153" s="83"/>
      <c r="H153" s="58"/>
      <c r="I153" s="59"/>
    </row>
    <row r="154" spans="1:9" ht="15" thickBot="1" x14ac:dyDescent="0.35">
      <c r="A154" s="84"/>
      <c r="B154" s="85" t="s">
        <v>100</v>
      </c>
      <c r="C154" s="86"/>
      <c r="D154" s="86">
        <f>SUM(D152:D153)</f>
        <v>973702</v>
      </c>
      <c r="E154" s="85" t="s">
        <v>101</v>
      </c>
      <c r="F154" s="86"/>
      <c r="G154" s="86">
        <f>SUM(G152:G153)</f>
        <v>851768</v>
      </c>
      <c r="H154" s="64">
        <f>SUM(D154:G154)</f>
        <v>1825470</v>
      </c>
      <c r="I154" s="65">
        <f>SUM(H152:H154)</f>
        <v>1825470</v>
      </c>
    </row>
    <row r="155" spans="1:9" x14ac:dyDescent="0.3">
      <c r="A155" s="71" t="s">
        <v>89</v>
      </c>
      <c r="B155" s="22" t="s">
        <v>238</v>
      </c>
      <c r="C155" s="22">
        <v>1</v>
      </c>
      <c r="D155" s="68">
        <v>70000</v>
      </c>
      <c r="E155" s="22" t="s">
        <v>239</v>
      </c>
      <c r="F155" s="22"/>
      <c r="G155" s="68">
        <v>88171</v>
      </c>
      <c r="H155" s="73"/>
      <c r="I155" s="74"/>
    </row>
    <row r="156" spans="1:9" x14ac:dyDescent="0.3">
      <c r="A156" s="71"/>
      <c r="B156" s="106" t="s">
        <v>100</v>
      </c>
      <c r="C156" s="106"/>
      <c r="D156" s="108">
        <f>SUM(D155)</f>
        <v>70000</v>
      </c>
      <c r="E156" s="106" t="s">
        <v>101</v>
      </c>
      <c r="F156" s="106"/>
      <c r="G156" s="109">
        <f>SUM(G155)</f>
        <v>88171</v>
      </c>
      <c r="H156" s="109">
        <f>SUM(D156:G156)</f>
        <v>158171</v>
      </c>
      <c r="I156" s="74"/>
    </row>
    <row r="157" spans="1:9" x14ac:dyDescent="0.3">
      <c r="A157" s="71"/>
      <c r="B157" s="22" t="s">
        <v>240</v>
      </c>
      <c r="C157" s="22"/>
      <c r="D157" s="68">
        <v>2500</v>
      </c>
      <c r="E157" s="22" t="s">
        <v>241</v>
      </c>
      <c r="F157" s="22"/>
      <c r="G157" s="68">
        <v>110000</v>
      </c>
      <c r="H157" s="73"/>
      <c r="I157" s="74"/>
    </row>
    <row r="158" spans="1:9" x14ac:dyDescent="0.3">
      <c r="A158" s="71"/>
      <c r="B158" s="106" t="s">
        <v>100</v>
      </c>
      <c r="C158" s="106"/>
      <c r="D158" s="108">
        <f>SUM(D157)</f>
        <v>2500</v>
      </c>
      <c r="E158" s="106" t="s">
        <v>101</v>
      </c>
      <c r="F158" s="106"/>
      <c r="G158" s="109">
        <f>SUM(G157)</f>
        <v>110000</v>
      </c>
      <c r="H158" s="109">
        <f>SUM(D158:G158)</f>
        <v>112500</v>
      </c>
      <c r="I158" s="74"/>
    </row>
    <row r="159" spans="1:9" x14ac:dyDescent="0.3">
      <c r="A159" s="71"/>
      <c r="B159" s="22" t="s">
        <v>242</v>
      </c>
      <c r="C159" s="22"/>
      <c r="D159" s="68">
        <v>1800</v>
      </c>
      <c r="E159" s="22" t="s">
        <v>243</v>
      </c>
      <c r="F159" s="22"/>
      <c r="G159" s="68">
        <v>40100</v>
      </c>
      <c r="H159" s="73"/>
      <c r="I159" s="74"/>
    </row>
    <row r="160" spans="1:9" x14ac:dyDescent="0.3">
      <c r="A160" s="71"/>
      <c r="B160" s="22" t="s">
        <v>244</v>
      </c>
      <c r="C160" s="22" t="s">
        <v>112</v>
      </c>
      <c r="D160" s="68">
        <v>1500</v>
      </c>
      <c r="G160" s="73"/>
      <c r="H160" s="73"/>
      <c r="I160" s="74"/>
    </row>
    <row r="161" spans="1:10" x14ac:dyDescent="0.3">
      <c r="A161" s="71"/>
      <c r="B161" s="24" t="s">
        <v>100</v>
      </c>
      <c r="C161" s="119"/>
      <c r="D161" s="119">
        <f>SUM(D159:D160)</f>
        <v>3300</v>
      </c>
      <c r="E161" s="106" t="s">
        <v>101</v>
      </c>
      <c r="F161" s="106"/>
      <c r="G161" s="109">
        <f>SUM(G159:G160)</f>
        <v>40100</v>
      </c>
      <c r="H161" s="109">
        <f>SUM(D161:G161)</f>
        <v>43400</v>
      </c>
      <c r="I161" s="74"/>
    </row>
    <row r="162" spans="1:10" x14ac:dyDescent="0.3">
      <c r="A162" s="71"/>
      <c r="E162" s="22" t="s">
        <v>245</v>
      </c>
      <c r="F162" s="22"/>
      <c r="G162" s="68"/>
      <c r="H162" s="73"/>
      <c r="I162" s="74"/>
    </row>
    <row r="163" spans="1:10" ht="15" thickBot="1" x14ac:dyDescent="0.35">
      <c r="A163" s="100"/>
      <c r="B163" s="75" t="s">
        <v>100</v>
      </c>
      <c r="C163" s="75"/>
      <c r="D163" s="75">
        <v>0</v>
      </c>
      <c r="E163" s="75" t="s">
        <v>101</v>
      </c>
      <c r="F163" s="75"/>
      <c r="G163" s="103">
        <f>SUM(G162)</f>
        <v>0</v>
      </c>
      <c r="H163" s="103">
        <f>SUM(D163:G163)</f>
        <v>0</v>
      </c>
      <c r="I163" s="104">
        <f>SUM(H155:H163)</f>
        <v>314071</v>
      </c>
    </row>
    <row r="164" spans="1:10" ht="15" thickBot="1" x14ac:dyDescent="0.35">
      <c r="A164" s="46" t="s">
        <v>62</v>
      </c>
      <c r="D164" s="126"/>
      <c r="F164">
        <f>SUM(F148:F149)</f>
        <v>0</v>
      </c>
      <c r="G164" s="47"/>
      <c r="H164" s="47"/>
      <c r="I164" s="47"/>
    </row>
    <row r="165" spans="1:10" x14ac:dyDescent="0.3">
      <c r="A165" s="76" t="s">
        <v>63</v>
      </c>
      <c r="B165" s="77" t="s">
        <v>246</v>
      </c>
      <c r="C165" s="78">
        <v>0</v>
      </c>
      <c r="D165" s="79">
        <v>510905</v>
      </c>
      <c r="E165" s="77" t="s">
        <v>222</v>
      </c>
      <c r="F165" s="78">
        <v>0</v>
      </c>
      <c r="G165" s="79">
        <v>520671</v>
      </c>
      <c r="H165" s="52"/>
      <c r="I165" s="53"/>
    </row>
    <row r="166" spans="1:10" x14ac:dyDescent="0.3">
      <c r="A166" s="80"/>
      <c r="B166" s="105" t="s">
        <v>100</v>
      </c>
      <c r="C166" s="127"/>
      <c r="D166" s="128">
        <f>SUM(D165)</f>
        <v>510905</v>
      </c>
      <c r="E166" s="105" t="s">
        <v>101</v>
      </c>
      <c r="F166" s="127"/>
      <c r="G166" s="128">
        <f>SUM(G165)</f>
        <v>520671</v>
      </c>
      <c r="H166" s="93">
        <f>SUM(D166:G166)</f>
        <v>1031576</v>
      </c>
      <c r="I166" s="59"/>
    </row>
    <row r="167" spans="1:10" x14ac:dyDescent="0.3">
      <c r="A167" s="80"/>
      <c r="B167" s="81" t="s">
        <v>247</v>
      </c>
      <c r="C167" s="82">
        <v>0</v>
      </c>
      <c r="D167" s="83">
        <v>59941</v>
      </c>
      <c r="E167" s="81" t="s">
        <v>248</v>
      </c>
      <c r="F167" s="82">
        <v>0</v>
      </c>
      <c r="G167" s="83">
        <v>97932</v>
      </c>
      <c r="H167" s="58"/>
      <c r="I167" s="59"/>
      <c r="J167" s="225"/>
    </row>
    <row r="168" spans="1:10" ht="15" thickBot="1" x14ac:dyDescent="0.35">
      <c r="A168" s="84"/>
      <c r="B168" s="61" t="s">
        <v>100</v>
      </c>
      <c r="C168" s="62"/>
      <c r="D168" s="95">
        <f>SUM(D167)</f>
        <v>59941</v>
      </c>
      <c r="E168" s="61" t="s">
        <v>101</v>
      </c>
      <c r="F168" s="62"/>
      <c r="G168" s="64">
        <f>SUM(G167)</f>
        <v>97932</v>
      </c>
      <c r="H168" s="64">
        <f>SUM(D168:G168)</f>
        <v>157873</v>
      </c>
      <c r="I168" s="65">
        <f>SUM(H165:H168)</f>
        <v>1189449</v>
      </c>
      <c r="J168" s="225"/>
    </row>
    <row r="169" spans="1:10" x14ac:dyDescent="0.3">
      <c r="A169" s="71" t="s">
        <v>64</v>
      </c>
      <c r="B169" s="22" t="s">
        <v>249</v>
      </c>
      <c r="C169" s="18">
        <v>1.02</v>
      </c>
      <c r="D169" s="68">
        <v>124415</v>
      </c>
      <c r="E169" s="22" t="s">
        <v>250</v>
      </c>
      <c r="F169" s="18">
        <v>1.07</v>
      </c>
      <c r="G169" s="68">
        <v>1793737</v>
      </c>
      <c r="H169" s="73"/>
      <c r="I169" s="74"/>
      <c r="J169" s="225"/>
    </row>
    <row r="170" spans="1:10" x14ac:dyDescent="0.3">
      <c r="A170" s="71"/>
      <c r="B170" s="22" t="s">
        <v>250</v>
      </c>
      <c r="C170" s="22">
        <v>0</v>
      </c>
      <c r="D170" s="68">
        <v>100000</v>
      </c>
      <c r="E170" s="22"/>
      <c r="F170" s="18"/>
      <c r="G170" s="68"/>
      <c r="H170" s="73"/>
      <c r="I170" s="74"/>
      <c r="J170" s="225"/>
    </row>
    <row r="171" spans="1:10" x14ac:dyDescent="0.3">
      <c r="A171" s="71"/>
      <c r="B171" s="22" t="s">
        <v>251</v>
      </c>
      <c r="C171" s="22">
        <v>0</v>
      </c>
      <c r="D171" s="68">
        <v>110000</v>
      </c>
      <c r="E171" s="22"/>
      <c r="F171" s="18"/>
      <c r="G171" s="68"/>
      <c r="H171" s="73"/>
      <c r="I171" s="74"/>
      <c r="J171" s="225"/>
    </row>
    <row r="172" spans="1:10" x14ac:dyDescent="0.3">
      <c r="A172" s="129" t="s">
        <v>252</v>
      </c>
      <c r="B172" s="22" t="s">
        <v>253</v>
      </c>
      <c r="C172" s="22">
        <v>0</v>
      </c>
      <c r="D172" s="68">
        <v>800</v>
      </c>
      <c r="E172" s="22"/>
      <c r="F172" s="18"/>
      <c r="G172" s="68"/>
      <c r="H172" s="73"/>
      <c r="I172" s="74"/>
      <c r="J172" s="225"/>
    </row>
    <row r="173" spans="1:10" ht="15" thickBot="1" x14ac:dyDescent="0.35">
      <c r="A173" s="71"/>
      <c r="B173" s="22" t="s">
        <v>100</v>
      </c>
      <c r="C173" s="22"/>
      <c r="D173" s="68">
        <f>SUM(D169:D172)</f>
        <v>335215</v>
      </c>
      <c r="E173" s="22" t="s">
        <v>101</v>
      </c>
      <c r="F173" s="18"/>
      <c r="G173" s="68">
        <f>SUM(G169:G172)</f>
        <v>1793737</v>
      </c>
      <c r="H173" s="73">
        <f>SUM(D173:G173)</f>
        <v>2128952</v>
      </c>
      <c r="I173" s="74">
        <f>SUM(H169:H173)</f>
        <v>2128952</v>
      </c>
    </row>
    <row r="174" spans="1:10" x14ac:dyDescent="0.3">
      <c r="A174" s="76" t="s">
        <v>65</v>
      </c>
      <c r="B174" s="77" t="s">
        <v>254</v>
      </c>
      <c r="C174" s="78">
        <v>0</v>
      </c>
      <c r="D174" s="79">
        <v>73052</v>
      </c>
      <c r="E174" s="77" t="s">
        <v>255</v>
      </c>
      <c r="F174" s="78">
        <v>1.8</v>
      </c>
      <c r="G174" s="79">
        <v>349220</v>
      </c>
      <c r="H174" s="52"/>
      <c r="I174" s="53"/>
    </row>
    <row r="175" spans="1:10" x14ac:dyDescent="0.3">
      <c r="A175" s="80"/>
      <c r="B175" s="81" t="s">
        <v>256</v>
      </c>
      <c r="C175" s="82">
        <v>3</v>
      </c>
      <c r="D175" s="83">
        <v>10740</v>
      </c>
      <c r="E175" s="55"/>
      <c r="F175" s="55"/>
      <c r="G175" s="58"/>
      <c r="H175" s="58"/>
      <c r="I175" s="59"/>
    </row>
    <row r="176" spans="1:10" x14ac:dyDescent="0.3">
      <c r="A176" s="80"/>
      <c r="B176" s="81" t="s">
        <v>257</v>
      </c>
      <c r="C176" s="82">
        <v>3</v>
      </c>
      <c r="D176" s="83">
        <v>153000</v>
      </c>
      <c r="E176" s="55"/>
      <c r="F176" s="55"/>
      <c r="G176" s="58"/>
      <c r="H176" s="58"/>
      <c r="I176" s="59"/>
    </row>
    <row r="177" spans="1:9" x14ac:dyDescent="0.3">
      <c r="A177" s="80"/>
      <c r="B177" s="90" t="s">
        <v>258</v>
      </c>
      <c r="C177" s="91"/>
      <c r="D177" s="92">
        <f>SUM(D174:D176)</f>
        <v>236792</v>
      </c>
      <c r="E177" s="90" t="s">
        <v>101</v>
      </c>
      <c r="F177" s="90"/>
      <c r="G177" s="93">
        <f>SUM(G174:G176)</f>
        <v>349220</v>
      </c>
      <c r="H177" s="93">
        <f>SUM(D177:G177)</f>
        <v>586012</v>
      </c>
      <c r="I177" s="59"/>
    </row>
    <row r="178" spans="1:9" x14ac:dyDescent="0.3">
      <c r="A178" s="80"/>
      <c r="B178" s="81" t="s">
        <v>259</v>
      </c>
      <c r="C178" s="82">
        <v>0</v>
      </c>
      <c r="D178" s="83"/>
      <c r="E178" s="81" t="s">
        <v>260</v>
      </c>
      <c r="F178" s="82">
        <v>1.94</v>
      </c>
      <c r="G178" s="83">
        <v>231013</v>
      </c>
      <c r="H178" s="58"/>
      <c r="I178" s="59"/>
    </row>
    <row r="179" spans="1:9" x14ac:dyDescent="0.3">
      <c r="A179" s="80"/>
      <c r="B179" s="81" t="s">
        <v>261</v>
      </c>
      <c r="C179" s="82">
        <v>0</v>
      </c>
      <c r="D179" s="83">
        <v>10848</v>
      </c>
      <c r="E179" s="55"/>
      <c r="F179" s="55"/>
      <c r="G179" s="58"/>
      <c r="H179" s="58"/>
      <c r="I179" s="59"/>
    </row>
    <row r="180" spans="1:9" x14ac:dyDescent="0.3">
      <c r="A180" s="80"/>
      <c r="B180" s="81" t="s">
        <v>262</v>
      </c>
      <c r="C180" s="82">
        <v>0</v>
      </c>
      <c r="D180" s="83"/>
      <c r="E180" s="55"/>
      <c r="F180" s="55"/>
      <c r="G180" s="58"/>
      <c r="H180" s="58"/>
      <c r="I180" s="59"/>
    </row>
    <row r="181" spans="1:9" x14ac:dyDescent="0.3">
      <c r="A181" s="80"/>
      <c r="B181" s="90" t="s">
        <v>258</v>
      </c>
      <c r="C181" s="91"/>
      <c r="D181" s="92">
        <f>SUM(D178:D180)</f>
        <v>10848</v>
      </c>
      <c r="E181" s="90" t="s">
        <v>101</v>
      </c>
      <c r="F181" s="90"/>
      <c r="G181" s="93">
        <f>SUM(G178:G180)</f>
        <v>231013</v>
      </c>
      <c r="H181" s="93">
        <f>SUM(D181:G181)</f>
        <v>241861</v>
      </c>
      <c r="I181" s="59"/>
    </row>
    <row r="182" spans="1:9" x14ac:dyDescent="0.3">
      <c r="A182" s="80"/>
      <c r="B182" s="81" t="s">
        <v>263</v>
      </c>
      <c r="C182" s="82">
        <v>3</v>
      </c>
      <c r="D182" s="83">
        <v>119336</v>
      </c>
      <c r="E182" s="81" t="s">
        <v>264</v>
      </c>
      <c r="F182" s="82">
        <v>0</v>
      </c>
      <c r="G182" s="83">
        <v>208150</v>
      </c>
      <c r="H182" s="58"/>
      <c r="I182" s="59"/>
    </row>
    <row r="183" spans="1:9" x14ac:dyDescent="0.3">
      <c r="A183" s="80"/>
      <c r="B183" s="81" t="s">
        <v>265</v>
      </c>
      <c r="C183" s="82"/>
      <c r="D183" s="83">
        <v>25000</v>
      </c>
      <c r="E183" s="55"/>
      <c r="F183" s="55"/>
      <c r="G183" s="58"/>
      <c r="H183" s="58"/>
      <c r="I183" s="59"/>
    </row>
    <row r="184" spans="1:9" x14ac:dyDescent="0.3">
      <c r="A184" s="80"/>
      <c r="B184" s="90" t="s">
        <v>258</v>
      </c>
      <c r="C184" s="91"/>
      <c r="D184" s="92">
        <f>SUM(D182:D183)</f>
        <v>144336</v>
      </c>
      <c r="E184" s="90" t="s">
        <v>101</v>
      </c>
      <c r="F184" s="90"/>
      <c r="G184" s="93">
        <f>SUM(G182:G183)</f>
        <v>208150</v>
      </c>
      <c r="H184" s="93">
        <f>SUM(D184:G184)</f>
        <v>352486</v>
      </c>
      <c r="I184" s="59"/>
    </row>
    <row r="185" spans="1:9" x14ac:dyDescent="0.3">
      <c r="A185" s="80"/>
      <c r="B185" s="81" t="s">
        <v>266</v>
      </c>
      <c r="C185" s="82">
        <v>0</v>
      </c>
      <c r="D185" s="83">
        <v>24000</v>
      </c>
      <c r="E185" s="81" t="s">
        <v>267</v>
      </c>
      <c r="F185" s="82">
        <v>2.8</v>
      </c>
      <c r="G185" s="83">
        <v>171507</v>
      </c>
      <c r="H185" s="58"/>
      <c r="I185" s="59"/>
    </row>
    <row r="186" spans="1:9" x14ac:dyDescent="0.3">
      <c r="A186" s="80"/>
      <c r="B186" s="81" t="s">
        <v>268</v>
      </c>
      <c r="C186" s="82">
        <v>3</v>
      </c>
      <c r="D186" s="83">
        <v>18957</v>
      </c>
      <c r="E186" s="55"/>
      <c r="F186" s="55"/>
      <c r="G186" s="58"/>
      <c r="H186" s="58"/>
      <c r="I186" s="59"/>
    </row>
    <row r="187" spans="1:9" x14ac:dyDescent="0.3">
      <c r="A187" s="80"/>
      <c r="B187" s="81" t="s">
        <v>269</v>
      </c>
      <c r="C187" s="82"/>
      <c r="D187" s="83">
        <v>29795</v>
      </c>
      <c r="E187" s="55"/>
      <c r="F187" s="56"/>
      <c r="G187" s="58"/>
      <c r="H187" s="58"/>
      <c r="I187" s="59"/>
    </row>
    <row r="188" spans="1:9" x14ac:dyDescent="0.3">
      <c r="A188" s="80"/>
      <c r="B188" s="81" t="s">
        <v>270</v>
      </c>
      <c r="C188" s="82">
        <v>3</v>
      </c>
      <c r="D188" s="83">
        <v>64066</v>
      </c>
      <c r="E188" s="55"/>
      <c r="F188" s="56"/>
      <c r="G188" s="58"/>
      <c r="H188" s="58"/>
      <c r="I188" s="59"/>
    </row>
    <row r="189" spans="1:9" x14ac:dyDescent="0.3">
      <c r="A189" s="80"/>
      <c r="B189" s="90" t="s">
        <v>258</v>
      </c>
      <c r="C189" s="91"/>
      <c r="D189" s="92">
        <f>SUM(D185:D188)</f>
        <v>136818</v>
      </c>
      <c r="E189" s="90" t="s">
        <v>101</v>
      </c>
      <c r="F189" s="91"/>
      <c r="G189" s="93">
        <f>SUM(G185:G188)</f>
        <v>171507</v>
      </c>
      <c r="H189" s="93">
        <f>SUM(D189:G189)</f>
        <v>308325</v>
      </c>
      <c r="I189" s="59"/>
    </row>
    <row r="190" spans="1:9" x14ac:dyDescent="0.3">
      <c r="A190" s="80"/>
      <c r="B190" s="81" t="s">
        <v>271</v>
      </c>
      <c r="C190" s="82"/>
      <c r="D190" s="83">
        <v>131667</v>
      </c>
      <c r="E190" s="81" t="s">
        <v>272</v>
      </c>
      <c r="F190" s="82">
        <v>0</v>
      </c>
      <c r="G190" s="83">
        <v>174665</v>
      </c>
      <c r="H190" s="58"/>
      <c r="I190" s="59"/>
    </row>
    <row r="191" spans="1:9" ht="15" thickBot="1" x14ac:dyDescent="0.35">
      <c r="A191" s="84"/>
      <c r="B191" s="61" t="s">
        <v>258</v>
      </c>
      <c r="C191" s="62"/>
      <c r="D191" s="95">
        <f>SUM(D190)</f>
        <v>131667</v>
      </c>
      <c r="E191" s="61" t="s">
        <v>101</v>
      </c>
      <c r="F191" s="62"/>
      <c r="G191" s="64">
        <f>SUM(G190)</f>
        <v>174665</v>
      </c>
      <c r="H191" s="64">
        <f>SUM(D191:G191)</f>
        <v>306332</v>
      </c>
      <c r="I191" s="65">
        <f>SUM(H174:H191)</f>
        <v>1795016</v>
      </c>
    </row>
    <row r="192" spans="1:9" x14ac:dyDescent="0.3">
      <c r="A192" s="66" t="s">
        <v>66</v>
      </c>
      <c r="B192" s="67"/>
      <c r="C192" s="67"/>
      <c r="D192" s="67"/>
      <c r="E192" s="22" t="s">
        <v>273</v>
      </c>
      <c r="F192" s="18">
        <v>0</v>
      </c>
      <c r="G192" s="68">
        <v>170000</v>
      </c>
      <c r="H192" s="69"/>
      <c r="I192" s="70"/>
    </row>
    <row r="193" spans="1:9" x14ac:dyDescent="0.3">
      <c r="A193" s="71"/>
      <c r="B193" s="106" t="s">
        <v>258</v>
      </c>
      <c r="C193" s="106"/>
      <c r="D193" s="108"/>
      <c r="E193" s="106" t="s">
        <v>101</v>
      </c>
      <c r="F193" s="106"/>
      <c r="G193" s="109">
        <f>SUM(G192)</f>
        <v>170000</v>
      </c>
      <c r="H193" s="109">
        <f>SUM(D193:G193)</f>
        <v>170000</v>
      </c>
      <c r="I193" s="74"/>
    </row>
    <row r="194" spans="1:9" x14ac:dyDescent="0.3">
      <c r="A194" s="71"/>
      <c r="E194" s="22" t="s">
        <v>172</v>
      </c>
      <c r="F194" s="18">
        <v>0</v>
      </c>
      <c r="G194" s="68">
        <v>102300</v>
      </c>
      <c r="H194" s="73"/>
      <c r="I194" s="74"/>
    </row>
    <row r="195" spans="1:9" x14ac:dyDescent="0.3">
      <c r="A195" s="71"/>
      <c r="B195" s="106" t="s">
        <v>258</v>
      </c>
      <c r="C195" s="106"/>
      <c r="D195" s="108"/>
      <c r="E195" s="106" t="s">
        <v>101</v>
      </c>
      <c r="F195" s="106"/>
      <c r="G195" s="109">
        <f>SUM(G194)</f>
        <v>102300</v>
      </c>
      <c r="H195" s="109">
        <f>SUM(D195:G195)</f>
        <v>102300</v>
      </c>
      <c r="I195" s="74"/>
    </row>
    <row r="196" spans="1:9" x14ac:dyDescent="0.3">
      <c r="A196" s="71"/>
      <c r="E196" s="22" t="s">
        <v>274</v>
      </c>
      <c r="F196" s="18">
        <v>0</v>
      </c>
      <c r="G196" s="68">
        <v>136500</v>
      </c>
      <c r="H196" s="73"/>
      <c r="I196" s="74"/>
    </row>
    <row r="197" spans="1:9" x14ac:dyDescent="0.3">
      <c r="A197" s="71"/>
      <c r="B197" s="106" t="s">
        <v>258</v>
      </c>
      <c r="C197" s="106"/>
      <c r="D197" s="108"/>
      <c r="E197" s="106" t="s">
        <v>101</v>
      </c>
      <c r="F197" s="106"/>
      <c r="G197" s="109">
        <f>SUM(G196)</f>
        <v>136500</v>
      </c>
      <c r="H197" s="109">
        <f>SUM(D197:G197)</f>
        <v>136500</v>
      </c>
      <c r="I197" s="74"/>
    </row>
    <row r="198" spans="1:9" x14ac:dyDescent="0.3">
      <c r="A198" s="71"/>
      <c r="B198" s="22" t="s">
        <v>275</v>
      </c>
      <c r="C198" s="18">
        <v>0</v>
      </c>
      <c r="D198" s="68">
        <v>5267</v>
      </c>
      <c r="E198" s="22" t="s">
        <v>275</v>
      </c>
      <c r="F198" s="18">
        <v>0</v>
      </c>
      <c r="G198" s="68">
        <v>94050</v>
      </c>
      <c r="H198" s="73"/>
      <c r="I198" s="74"/>
    </row>
    <row r="199" spans="1:9" x14ac:dyDescent="0.3">
      <c r="A199" s="71"/>
      <c r="B199" s="22" t="s">
        <v>276</v>
      </c>
      <c r="C199" s="18">
        <v>0</v>
      </c>
      <c r="D199" s="68">
        <v>8598</v>
      </c>
      <c r="G199" s="73"/>
      <c r="H199" s="73"/>
      <c r="I199" s="74"/>
    </row>
    <row r="200" spans="1:9" x14ac:dyDescent="0.3">
      <c r="A200" s="71"/>
      <c r="B200" s="22" t="s">
        <v>277</v>
      </c>
      <c r="C200" s="18">
        <v>0</v>
      </c>
      <c r="D200" s="68">
        <v>5042</v>
      </c>
      <c r="G200" s="73"/>
      <c r="H200" s="73"/>
      <c r="I200" s="74"/>
    </row>
    <row r="201" spans="1:9" x14ac:dyDescent="0.3">
      <c r="A201" s="71"/>
      <c r="B201" s="106" t="s">
        <v>258</v>
      </c>
      <c r="C201" s="106"/>
      <c r="D201" s="108">
        <f>SUM(D198:D200)</f>
        <v>18907</v>
      </c>
      <c r="E201" s="106" t="s">
        <v>101</v>
      </c>
      <c r="F201" s="106"/>
      <c r="G201" s="109">
        <f>SUM(G198:G200)</f>
        <v>94050</v>
      </c>
      <c r="H201" s="109">
        <f>SUM(D201:G201)</f>
        <v>112957</v>
      </c>
      <c r="I201" s="74"/>
    </row>
    <row r="202" spans="1:9" x14ac:dyDescent="0.3">
      <c r="A202" s="71"/>
      <c r="B202" t="s">
        <v>100</v>
      </c>
      <c r="D202" s="37"/>
      <c r="E202" s="22" t="s">
        <v>222</v>
      </c>
      <c r="F202" s="18">
        <v>0</v>
      </c>
      <c r="G202" s="68">
        <v>23000</v>
      </c>
      <c r="H202" s="73"/>
      <c r="I202" s="74"/>
    </row>
    <row r="203" spans="1:9" ht="15" thickBot="1" x14ac:dyDescent="0.35">
      <c r="A203" s="100"/>
      <c r="B203" s="75" t="s">
        <v>258</v>
      </c>
      <c r="C203" s="75"/>
      <c r="D203" s="111"/>
      <c r="E203" s="75" t="s">
        <v>101</v>
      </c>
      <c r="F203" s="75"/>
      <c r="G203" s="103">
        <f>SUM(G202)</f>
        <v>23000</v>
      </c>
      <c r="H203" s="103">
        <f>SUM(D203:G203)</f>
        <v>23000</v>
      </c>
      <c r="I203" s="104">
        <f>SUM(H192:H203)</f>
        <v>544757</v>
      </c>
    </row>
    <row r="204" spans="1:9" ht="15" thickBot="1" x14ac:dyDescent="0.35">
      <c r="A204" s="46" t="s">
        <v>67</v>
      </c>
      <c r="C204" s="72"/>
      <c r="D204" s="37"/>
      <c r="G204" s="47"/>
      <c r="H204" s="47"/>
      <c r="I204" s="47"/>
    </row>
    <row r="205" spans="1:9" x14ac:dyDescent="0.3">
      <c r="A205" s="76" t="s">
        <v>68</v>
      </c>
      <c r="B205" s="77" t="s">
        <v>278</v>
      </c>
      <c r="C205" s="78">
        <v>0</v>
      </c>
      <c r="D205" s="79">
        <v>4500</v>
      </c>
      <c r="E205" s="77" t="s">
        <v>279</v>
      </c>
      <c r="F205" s="78">
        <v>1.25</v>
      </c>
      <c r="G205" s="79">
        <v>2070572</v>
      </c>
      <c r="H205" s="52"/>
      <c r="I205" s="53"/>
    </row>
    <row r="206" spans="1:9" x14ac:dyDescent="0.3">
      <c r="A206" s="80"/>
      <c r="B206" s="81" t="s">
        <v>280</v>
      </c>
      <c r="C206" s="82">
        <v>0</v>
      </c>
      <c r="D206" s="83">
        <v>3528</v>
      </c>
      <c r="E206" s="55"/>
      <c r="F206" s="55"/>
      <c r="G206" s="58"/>
      <c r="H206" s="58"/>
      <c r="I206" s="59"/>
    </row>
    <row r="207" spans="1:9" x14ac:dyDescent="0.3">
      <c r="A207" s="80"/>
      <c r="B207" s="81" t="s">
        <v>281</v>
      </c>
      <c r="C207" s="82">
        <v>0</v>
      </c>
      <c r="D207" s="83">
        <v>4200</v>
      </c>
      <c r="E207" s="55"/>
      <c r="F207" s="55"/>
      <c r="G207" s="58"/>
      <c r="H207" s="58"/>
      <c r="I207" s="59"/>
    </row>
    <row r="208" spans="1:9" x14ac:dyDescent="0.3">
      <c r="A208" s="80"/>
      <c r="B208" s="81" t="s">
        <v>282</v>
      </c>
      <c r="C208" s="82">
        <v>0</v>
      </c>
      <c r="D208" s="83">
        <v>500</v>
      </c>
      <c r="E208" s="55"/>
      <c r="F208" s="55"/>
      <c r="G208" s="58"/>
      <c r="H208" s="58"/>
      <c r="I208" s="59"/>
    </row>
    <row r="209" spans="1:9" x14ac:dyDescent="0.3">
      <c r="A209" s="80"/>
      <c r="B209" s="81" t="s">
        <v>283</v>
      </c>
      <c r="C209" s="82">
        <v>0</v>
      </c>
      <c r="D209" s="83">
        <v>1600</v>
      </c>
      <c r="E209" s="55"/>
      <c r="F209" s="56"/>
      <c r="G209" s="58"/>
      <c r="H209" s="58"/>
      <c r="I209" s="59"/>
    </row>
    <row r="210" spans="1:9" x14ac:dyDescent="0.3">
      <c r="A210" s="80"/>
      <c r="B210" s="81" t="s">
        <v>284</v>
      </c>
      <c r="C210" s="82">
        <v>0</v>
      </c>
      <c r="D210" s="83">
        <v>9600</v>
      </c>
      <c r="E210" s="55"/>
      <c r="F210" s="55"/>
      <c r="G210" s="58"/>
      <c r="H210" s="58"/>
      <c r="I210" s="59"/>
    </row>
    <row r="211" spans="1:9" x14ac:dyDescent="0.3">
      <c r="A211" s="80"/>
      <c r="B211" s="90" t="s">
        <v>100</v>
      </c>
      <c r="C211" s="91"/>
      <c r="D211" s="92">
        <f>SUM(D205:D210)</f>
        <v>23928</v>
      </c>
      <c r="E211" s="90" t="s">
        <v>101</v>
      </c>
      <c r="F211" s="90"/>
      <c r="G211" s="93">
        <f>SUM(G205:G210)</f>
        <v>2070572</v>
      </c>
      <c r="H211" s="93">
        <f>SUM(D211:G211)</f>
        <v>2094500</v>
      </c>
      <c r="I211" s="59"/>
    </row>
    <row r="212" spans="1:9" x14ac:dyDescent="0.3">
      <c r="A212" s="80"/>
      <c r="B212" s="81" t="s">
        <v>285</v>
      </c>
      <c r="C212" s="82">
        <v>0</v>
      </c>
      <c r="D212" s="83">
        <v>12030</v>
      </c>
      <c r="E212" s="81" t="s">
        <v>286</v>
      </c>
      <c r="F212" s="82">
        <v>0</v>
      </c>
      <c r="G212" s="83">
        <v>236728</v>
      </c>
      <c r="H212" s="58"/>
      <c r="I212" s="59"/>
    </row>
    <row r="213" spans="1:9" x14ac:dyDescent="0.3">
      <c r="A213" s="80"/>
      <c r="B213" s="81" t="s">
        <v>287</v>
      </c>
      <c r="C213" s="82">
        <v>0</v>
      </c>
      <c r="D213" s="83">
        <v>6300</v>
      </c>
      <c r="E213" s="55"/>
      <c r="F213" s="55"/>
      <c r="G213" s="58"/>
      <c r="H213" s="58"/>
      <c r="I213" s="59"/>
    </row>
    <row r="214" spans="1:9" x14ac:dyDescent="0.3">
      <c r="A214" s="80"/>
      <c r="B214" s="81" t="s">
        <v>288</v>
      </c>
      <c r="C214" s="82">
        <v>0</v>
      </c>
      <c r="D214" s="83">
        <v>1590</v>
      </c>
      <c r="E214" s="55"/>
      <c r="F214" s="55"/>
      <c r="G214" s="58"/>
      <c r="H214" s="58"/>
      <c r="I214" s="59"/>
    </row>
    <row r="215" spans="1:9" x14ac:dyDescent="0.3">
      <c r="A215" s="80"/>
      <c r="B215" s="81" t="s">
        <v>289</v>
      </c>
      <c r="C215" s="82">
        <v>0</v>
      </c>
      <c r="D215" s="83">
        <v>662</v>
      </c>
      <c r="E215" s="55"/>
      <c r="F215" s="56"/>
      <c r="G215" s="58"/>
      <c r="H215" s="58"/>
      <c r="I215" s="59"/>
    </row>
    <row r="216" spans="1:9" x14ac:dyDescent="0.3">
      <c r="A216" s="80"/>
      <c r="B216" s="90" t="s">
        <v>100</v>
      </c>
      <c r="C216" s="91"/>
      <c r="D216" s="92">
        <f>SUM(D212:D215)</f>
        <v>20582</v>
      </c>
      <c r="E216" s="90" t="s">
        <v>101</v>
      </c>
      <c r="F216" s="91"/>
      <c r="G216" s="93">
        <f>SUM(G212:G215)</f>
        <v>236728</v>
      </c>
      <c r="H216" s="93">
        <f>SUM(D216:G216)</f>
        <v>257310</v>
      </c>
      <c r="I216" s="59"/>
    </row>
    <row r="217" spans="1:9" x14ac:dyDescent="0.3">
      <c r="A217" s="80"/>
      <c r="B217" s="81" t="s">
        <v>290</v>
      </c>
      <c r="C217" s="82">
        <v>0</v>
      </c>
      <c r="D217" s="83">
        <v>14000</v>
      </c>
      <c r="E217" s="81" t="s">
        <v>291</v>
      </c>
      <c r="F217" s="82">
        <v>0</v>
      </c>
      <c r="G217" s="83">
        <v>179652</v>
      </c>
      <c r="H217" s="58"/>
      <c r="I217" s="59"/>
    </row>
    <row r="218" spans="1:9" x14ac:dyDescent="0.3">
      <c r="A218" s="80"/>
      <c r="B218" s="81" t="s">
        <v>292</v>
      </c>
      <c r="C218" s="82">
        <v>0</v>
      </c>
      <c r="D218" s="83">
        <v>10000</v>
      </c>
      <c r="E218" s="55"/>
      <c r="F218" s="55"/>
      <c r="G218" s="58"/>
      <c r="H218" s="58"/>
      <c r="I218" s="59"/>
    </row>
    <row r="219" spans="1:9" x14ac:dyDescent="0.3">
      <c r="A219" s="80"/>
      <c r="B219" s="90" t="s">
        <v>100</v>
      </c>
      <c r="C219" s="91"/>
      <c r="D219" s="92">
        <f>SUM(D217:D218)</f>
        <v>24000</v>
      </c>
      <c r="E219" s="90" t="s">
        <v>101</v>
      </c>
      <c r="F219" s="90"/>
      <c r="G219" s="93">
        <f>SUM(G217:G218)</f>
        <v>179652</v>
      </c>
      <c r="H219" s="93">
        <f>SUM(D219:G219)</f>
        <v>203652</v>
      </c>
      <c r="I219" s="59"/>
    </row>
    <row r="220" spans="1:9" x14ac:dyDescent="0.3">
      <c r="A220" s="80"/>
      <c r="B220" s="81" t="s">
        <v>293</v>
      </c>
      <c r="C220" s="82">
        <v>0</v>
      </c>
      <c r="D220" s="83">
        <v>500</v>
      </c>
      <c r="E220" s="81" t="s">
        <v>294</v>
      </c>
      <c r="F220" s="82">
        <v>0</v>
      </c>
      <c r="G220" s="83">
        <v>155000</v>
      </c>
      <c r="H220" s="58"/>
      <c r="I220" s="59"/>
    </row>
    <row r="221" spans="1:9" x14ac:dyDescent="0.3">
      <c r="A221" s="80"/>
      <c r="B221" s="81" t="s">
        <v>295</v>
      </c>
      <c r="C221" s="82">
        <v>0</v>
      </c>
      <c r="D221" s="83">
        <v>455</v>
      </c>
      <c r="E221" s="55"/>
      <c r="F221" s="56"/>
      <c r="G221" s="58"/>
      <c r="H221" s="58"/>
      <c r="I221" s="59"/>
    </row>
    <row r="222" spans="1:9" x14ac:dyDescent="0.3">
      <c r="A222" s="80"/>
      <c r="B222" s="81" t="s">
        <v>296</v>
      </c>
      <c r="C222" s="82">
        <v>0</v>
      </c>
      <c r="D222" s="83">
        <v>3000</v>
      </c>
      <c r="E222" s="55"/>
      <c r="F222" s="56"/>
      <c r="G222" s="58"/>
      <c r="H222" s="58"/>
      <c r="I222" s="59"/>
    </row>
    <row r="223" spans="1:9" x14ac:dyDescent="0.3">
      <c r="A223" s="80"/>
      <c r="B223" s="81" t="s">
        <v>297</v>
      </c>
      <c r="C223" s="82">
        <v>0</v>
      </c>
      <c r="D223" s="83">
        <v>6300</v>
      </c>
      <c r="E223" s="55"/>
      <c r="F223" s="56"/>
      <c r="G223" s="58"/>
      <c r="H223" s="58"/>
      <c r="I223" s="59"/>
    </row>
    <row r="224" spans="1:9" ht="15" thickBot="1" x14ac:dyDescent="0.35">
      <c r="A224" s="84"/>
      <c r="B224" s="61" t="s">
        <v>100</v>
      </c>
      <c r="C224" s="62"/>
      <c r="D224" s="95">
        <f>SUM(D220:D223)</f>
        <v>10255</v>
      </c>
      <c r="E224" s="61" t="s">
        <v>101</v>
      </c>
      <c r="F224" s="62"/>
      <c r="G224" s="64">
        <f>SUM(G220:G223)</f>
        <v>155000</v>
      </c>
      <c r="H224" s="64">
        <f>SUM(D224:G224)</f>
        <v>165255</v>
      </c>
      <c r="I224" s="65">
        <f>SUM(H205:H224)</f>
        <v>2720717</v>
      </c>
    </row>
    <row r="225" spans="1:9" x14ac:dyDescent="0.3">
      <c r="A225" s="66" t="s">
        <v>69</v>
      </c>
      <c r="B225" s="22" t="s">
        <v>298</v>
      </c>
      <c r="C225" s="18">
        <v>0</v>
      </c>
      <c r="D225" s="68">
        <v>153906</v>
      </c>
      <c r="E225" s="22" t="s">
        <v>299</v>
      </c>
      <c r="F225" s="18">
        <v>0</v>
      </c>
      <c r="G225" s="68">
        <v>1319019</v>
      </c>
      <c r="H225" s="69"/>
      <c r="I225" s="70"/>
    </row>
    <row r="226" spans="1:9" x14ac:dyDescent="0.3">
      <c r="A226" s="71"/>
      <c r="B226" s="22" t="s">
        <v>300</v>
      </c>
      <c r="C226" s="18">
        <v>0</v>
      </c>
      <c r="D226" s="68">
        <v>127500</v>
      </c>
      <c r="G226" s="47"/>
      <c r="H226" s="73"/>
      <c r="I226" s="74"/>
    </row>
    <row r="227" spans="1:9" x14ac:dyDescent="0.3">
      <c r="A227" s="71"/>
      <c r="B227" s="22" t="s">
        <v>301</v>
      </c>
      <c r="C227" s="18">
        <v>0</v>
      </c>
      <c r="D227" s="68">
        <v>379000</v>
      </c>
      <c r="G227" s="73"/>
      <c r="H227" s="73"/>
      <c r="I227" s="74"/>
    </row>
    <row r="228" spans="1:9" x14ac:dyDescent="0.3">
      <c r="A228" s="71"/>
      <c r="B228" s="22" t="s">
        <v>302</v>
      </c>
      <c r="C228" s="18">
        <v>0</v>
      </c>
      <c r="D228" s="68">
        <v>300000</v>
      </c>
      <c r="G228" s="73"/>
      <c r="H228" s="73"/>
      <c r="I228" s="74"/>
    </row>
    <row r="229" spans="1:9" x14ac:dyDescent="0.3">
      <c r="A229" s="71"/>
      <c r="B229" t="s">
        <v>303</v>
      </c>
      <c r="C229">
        <v>0</v>
      </c>
      <c r="D229" s="68">
        <v>1000</v>
      </c>
      <c r="G229" s="73"/>
      <c r="H229" s="73"/>
      <c r="I229" s="74"/>
    </row>
    <row r="230" spans="1:9" x14ac:dyDescent="0.3">
      <c r="A230" s="71"/>
      <c r="B230" s="106" t="s">
        <v>100</v>
      </c>
      <c r="C230" s="106"/>
      <c r="D230" s="108">
        <f>SUM(D225:D229)</f>
        <v>961406</v>
      </c>
      <c r="E230" s="106" t="s">
        <v>101</v>
      </c>
      <c r="F230" s="106"/>
      <c r="G230" s="109">
        <f>SUM(G225:G229)</f>
        <v>1319019</v>
      </c>
      <c r="H230" s="109">
        <f>SUM(D230:G230)</f>
        <v>2280425</v>
      </c>
      <c r="I230" s="74"/>
    </row>
    <row r="231" spans="1:9" x14ac:dyDescent="0.3">
      <c r="A231" s="71"/>
      <c r="B231" s="22" t="s">
        <v>304</v>
      </c>
      <c r="C231" s="18">
        <v>0</v>
      </c>
      <c r="D231" s="68">
        <v>354056</v>
      </c>
      <c r="E231" s="22" t="s">
        <v>305</v>
      </c>
      <c r="F231" s="18">
        <v>0</v>
      </c>
      <c r="G231" s="68">
        <v>489800</v>
      </c>
      <c r="H231" s="73"/>
      <c r="I231" s="74"/>
    </row>
    <row r="232" spans="1:9" x14ac:dyDescent="0.3">
      <c r="A232" s="71"/>
      <c r="B232" s="106" t="s">
        <v>100</v>
      </c>
      <c r="C232" s="106"/>
      <c r="D232" s="108">
        <f>SUM(D231)</f>
        <v>354056</v>
      </c>
      <c r="E232" s="106" t="s">
        <v>101</v>
      </c>
      <c r="F232" s="106"/>
      <c r="G232" s="109">
        <f>SUM(G231)</f>
        <v>489800</v>
      </c>
      <c r="H232" s="109">
        <f>SUM(D232:G232)</f>
        <v>843856</v>
      </c>
      <c r="I232" s="74"/>
    </row>
    <row r="233" spans="1:9" x14ac:dyDescent="0.3">
      <c r="A233" s="71"/>
      <c r="B233" s="22" t="s">
        <v>306</v>
      </c>
      <c r="C233" s="18">
        <v>0</v>
      </c>
      <c r="D233" s="68">
        <v>209183</v>
      </c>
      <c r="E233" s="22" t="s">
        <v>307</v>
      </c>
      <c r="F233" s="18">
        <v>0</v>
      </c>
      <c r="G233" s="68">
        <v>360888</v>
      </c>
      <c r="H233" s="73"/>
      <c r="I233" s="74"/>
    </row>
    <row r="234" spans="1:9" x14ac:dyDescent="0.3">
      <c r="A234" s="71"/>
      <c r="B234" s="22" t="s">
        <v>308</v>
      </c>
      <c r="C234" s="18">
        <v>0</v>
      </c>
      <c r="D234" s="68">
        <v>5000</v>
      </c>
      <c r="G234" s="73"/>
      <c r="H234" s="73"/>
      <c r="I234" s="74"/>
    </row>
    <row r="235" spans="1:9" x14ac:dyDescent="0.3">
      <c r="A235" s="71"/>
      <c r="B235" s="22" t="s">
        <v>309</v>
      </c>
      <c r="C235" s="18">
        <v>0</v>
      </c>
      <c r="D235" s="68">
        <v>1500</v>
      </c>
      <c r="G235" s="73"/>
      <c r="H235" s="73"/>
      <c r="I235" s="74"/>
    </row>
    <row r="236" spans="1:9" x14ac:dyDescent="0.3">
      <c r="A236" s="71"/>
      <c r="B236" s="22" t="s">
        <v>310</v>
      </c>
      <c r="C236" s="18">
        <v>0</v>
      </c>
      <c r="D236" s="68">
        <v>5000</v>
      </c>
      <c r="G236" s="73"/>
      <c r="H236" s="73"/>
      <c r="I236" s="74"/>
    </row>
    <row r="237" spans="1:9" x14ac:dyDescent="0.3">
      <c r="A237" s="71"/>
      <c r="B237" s="106" t="s">
        <v>100</v>
      </c>
      <c r="C237" s="106"/>
      <c r="D237" s="108">
        <f>SUM(D233:D236)</f>
        <v>220683</v>
      </c>
      <c r="E237" s="106" t="s">
        <v>101</v>
      </c>
      <c r="F237" s="106"/>
      <c r="G237" s="109">
        <f>SUM(G233:G236)</f>
        <v>360888</v>
      </c>
      <c r="H237" s="109">
        <f>SUM(D237:G237)</f>
        <v>581571</v>
      </c>
      <c r="I237" s="74"/>
    </row>
    <row r="238" spans="1:9" x14ac:dyDescent="0.3">
      <c r="A238" s="71"/>
      <c r="B238" s="22" t="s">
        <v>311</v>
      </c>
      <c r="C238" s="18">
        <v>0</v>
      </c>
      <c r="D238" s="68">
        <v>15184</v>
      </c>
      <c r="E238" s="22" t="s">
        <v>312</v>
      </c>
      <c r="F238" s="18">
        <v>0</v>
      </c>
      <c r="G238" s="68">
        <v>168000</v>
      </c>
      <c r="H238" s="73"/>
      <c r="I238" s="74"/>
    </row>
    <row r="239" spans="1:9" x14ac:dyDescent="0.3">
      <c r="A239" s="71"/>
      <c r="B239" s="22" t="s">
        <v>313</v>
      </c>
      <c r="C239" s="18">
        <v>0</v>
      </c>
      <c r="D239" s="68">
        <v>90000</v>
      </c>
      <c r="G239" s="73"/>
      <c r="H239" s="73"/>
      <c r="I239" s="74"/>
    </row>
    <row r="240" spans="1:9" x14ac:dyDescent="0.3">
      <c r="A240" s="71"/>
      <c r="B240" s="106" t="s">
        <v>100</v>
      </c>
      <c r="C240" s="106"/>
      <c r="D240" s="108">
        <f>SUM(D238:D239)</f>
        <v>105184</v>
      </c>
      <c r="E240" s="106" t="s">
        <v>101</v>
      </c>
      <c r="F240" s="106"/>
      <c r="G240" s="109">
        <f>SUM(G238:G239)</f>
        <v>168000</v>
      </c>
      <c r="H240" s="109">
        <f>SUM(D240:G240)</f>
        <v>273184</v>
      </c>
      <c r="I240" s="74"/>
    </row>
    <row r="241" spans="1:9" x14ac:dyDescent="0.3">
      <c r="A241" s="71"/>
      <c r="B241" s="22" t="s">
        <v>314</v>
      </c>
      <c r="C241" s="18">
        <v>0</v>
      </c>
      <c r="D241" s="68">
        <v>0</v>
      </c>
      <c r="E241" s="22" t="s">
        <v>315</v>
      </c>
      <c r="F241" s="18">
        <v>0</v>
      </c>
      <c r="G241" s="68">
        <v>256109</v>
      </c>
      <c r="H241" s="73"/>
      <c r="I241" s="74"/>
    </row>
    <row r="242" spans="1:9" x14ac:dyDescent="0.3">
      <c r="A242" s="71"/>
      <c r="B242" s="22" t="s">
        <v>315</v>
      </c>
      <c r="C242" s="18">
        <v>0</v>
      </c>
      <c r="D242" s="68">
        <v>12806</v>
      </c>
      <c r="G242" s="73"/>
      <c r="H242" s="73"/>
      <c r="I242" s="74"/>
    </row>
    <row r="243" spans="1:9" ht="15" thickBot="1" x14ac:dyDescent="0.35">
      <c r="A243" s="100"/>
      <c r="B243" s="75" t="s">
        <v>100</v>
      </c>
      <c r="C243" s="75"/>
      <c r="D243" s="111">
        <f>SUM(D241:D242)</f>
        <v>12806</v>
      </c>
      <c r="E243" s="75" t="s">
        <v>101</v>
      </c>
      <c r="F243" s="75"/>
      <c r="G243" s="103">
        <f>SUM(G241:G242)</f>
        <v>256109</v>
      </c>
      <c r="H243" s="103">
        <f>SUM(D243:G243)</f>
        <v>268915</v>
      </c>
      <c r="I243" s="104">
        <f>SUM(H225:H243)</f>
        <v>4247951</v>
      </c>
    </row>
    <row r="244" spans="1:9" x14ac:dyDescent="0.3">
      <c r="A244" s="76" t="s">
        <v>70</v>
      </c>
      <c r="B244" s="77" t="s">
        <v>316</v>
      </c>
      <c r="C244" s="78">
        <v>0</v>
      </c>
      <c r="D244" s="79">
        <v>416000</v>
      </c>
      <c r="E244" s="77" t="s">
        <v>317</v>
      </c>
      <c r="F244" s="78">
        <v>0</v>
      </c>
      <c r="G244" s="130">
        <v>1000723</v>
      </c>
      <c r="H244" s="52"/>
      <c r="I244" s="53"/>
    </row>
    <row r="245" spans="1:9" x14ac:dyDescent="0.3">
      <c r="A245" s="80"/>
      <c r="B245" s="81" t="s">
        <v>318</v>
      </c>
      <c r="C245" s="82">
        <v>0</v>
      </c>
      <c r="D245" s="83">
        <v>723000</v>
      </c>
      <c r="E245" s="81"/>
      <c r="F245" s="82"/>
      <c r="G245" s="83"/>
      <c r="H245" s="58"/>
      <c r="I245" s="59"/>
    </row>
    <row r="246" spans="1:9" x14ac:dyDescent="0.3">
      <c r="A246" s="80"/>
      <c r="B246" s="81" t="s">
        <v>319</v>
      </c>
      <c r="C246" s="82">
        <v>0</v>
      </c>
      <c r="D246" s="83">
        <v>156000</v>
      </c>
      <c r="E246" s="81"/>
      <c r="F246" s="82"/>
      <c r="G246" s="83"/>
      <c r="H246" s="58"/>
      <c r="I246" s="59"/>
    </row>
    <row r="247" spans="1:9" x14ac:dyDescent="0.3">
      <c r="A247" s="80"/>
      <c r="B247" s="81" t="s">
        <v>320</v>
      </c>
      <c r="C247" s="82">
        <v>2</v>
      </c>
      <c r="D247" s="83">
        <v>164000</v>
      </c>
      <c r="E247" s="81"/>
      <c r="F247" s="82"/>
      <c r="G247" s="83"/>
      <c r="H247" s="58"/>
      <c r="I247" s="59"/>
    </row>
    <row r="248" spans="1:9" ht="15" thickBot="1" x14ac:dyDescent="0.35">
      <c r="A248" s="84"/>
      <c r="B248" s="87" t="s">
        <v>100</v>
      </c>
      <c r="C248" s="85"/>
      <c r="D248" s="86">
        <f>SUM(D244:D247)</f>
        <v>1459000</v>
      </c>
      <c r="E248" s="87" t="s">
        <v>101</v>
      </c>
      <c r="F248" s="85"/>
      <c r="G248" s="86">
        <f>SUM(G244:G247)</f>
        <v>1000723</v>
      </c>
      <c r="H248" s="64">
        <f>SUM(D248:G248)</f>
        <v>2459723</v>
      </c>
      <c r="I248" s="65">
        <f>SUM(H244:H248)</f>
        <v>2459723</v>
      </c>
    </row>
    <row r="249" spans="1:9" x14ac:dyDescent="0.3">
      <c r="A249" s="71" t="s">
        <v>71</v>
      </c>
      <c r="B249" s="22" t="s">
        <v>321</v>
      </c>
      <c r="C249" s="18">
        <v>1.71</v>
      </c>
      <c r="D249" s="68">
        <v>1947008</v>
      </c>
      <c r="E249" s="22" t="s">
        <v>322</v>
      </c>
      <c r="F249" s="18">
        <v>0.91300000000000003</v>
      </c>
      <c r="G249" s="68">
        <v>1571207</v>
      </c>
      <c r="H249" s="73"/>
      <c r="I249" s="74"/>
    </row>
    <row r="250" spans="1:9" ht="15" thickBot="1" x14ac:dyDescent="0.35">
      <c r="A250" s="71"/>
      <c r="B250" s="22" t="s">
        <v>100</v>
      </c>
      <c r="C250" s="18"/>
      <c r="D250" s="68">
        <f>SUM(D249)</f>
        <v>1947008</v>
      </c>
      <c r="E250" s="22" t="s">
        <v>101</v>
      </c>
      <c r="F250" s="18"/>
      <c r="G250" s="68">
        <f>SUM(G249)</f>
        <v>1571207</v>
      </c>
      <c r="H250" s="73">
        <f>SUM(D250:G250)</f>
        <v>3518215</v>
      </c>
      <c r="I250" s="74">
        <f>SUM(H249:H250)</f>
        <v>3518215</v>
      </c>
    </row>
    <row r="251" spans="1:9" x14ac:dyDescent="0.3">
      <c r="A251" s="76" t="s">
        <v>72</v>
      </c>
      <c r="B251" s="77" t="s">
        <v>323</v>
      </c>
      <c r="C251" s="78">
        <v>1</v>
      </c>
      <c r="D251" s="79">
        <v>132710</v>
      </c>
      <c r="E251" s="77" t="s">
        <v>324</v>
      </c>
      <c r="F251" s="78">
        <v>1</v>
      </c>
      <c r="G251" s="79">
        <v>3122616</v>
      </c>
      <c r="H251" s="52"/>
      <c r="I251" s="53"/>
    </row>
    <row r="252" spans="1:9" x14ac:dyDescent="0.3">
      <c r="A252" s="80"/>
      <c r="B252" s="81" t="s">
        <v>325</v>
      </c>
      <c r="C252" s="82">
        <v>1</v>
      </c>
      <c r="D252" s="83">
        <v>277140</v>
      </c>
      <c r="E252" s="55"/>
      <c r="F252" s="56"/>
      <c r="G252" s="58"/>
      <c r="H252" s="58"/>
      <c r="I252" s="59"/>
    </row>
    <row r="253" spans="1:9" x14ac:dyDescent="0.3">
      <c r="A253" s="80"/>
      <c r="B253" s="81" t="s">
        <v>326</v>
      </c>
      <c r="C253" s="82">
        <v>1</v>
      </c>
      <c r="D253" s="83">
        <v>96676</v>
      </c>
      <c r="E253" s="55"/>
      <c r="F253" s="56"/>
      <c r="G253" s="58"/>
      <c r="H253" s="58"/>
      <c r="I253" s="59"/>
    </row>
    <row r="254" spans="1:9" x14ac:dyDescent="0.3">
      <c r="A254" s="80"/>
      <c r="B254" s="81" t="s">
        <v>327</v>
      </c>
      <c r="C254" s="82">
        <v>1</v>
      </c>
      <c r="D254" s="83">
        <v>151139</v>
      </c>
      <c r="E254" s="55"/>
      <c r="F254" s="56"/>
      <c r="G254" s="58"/>
      <c r="H254" s="58"/>
      <c r="I254" s="59"/>
    </row>
    <row r="255" spans="1:9" x14ac:dyDescent="0.3">
      <c r="A255" s="80"/>
      <c r="B255" s="55" t="s">
        <v>100</v>
      </c>
      <c r="C255" s="56"/>
      <c r="D255" s="94">
        <f>SUM(D251:D254)</f>
        <v>657665</v>
      </c>
      <c r="E255" s="90" t="s">
        <v>101</v>
      </c>
      <c r="F255" s="91"/>
      <c r="G255" s="93">
        <f>SUM(G251:G254)</f>
        <v>3122616</v>
      </c>
      <c r="H255" s="93">
        <f>SUM(D255:G255)</f>
        <v>3780281</v>
      </c>
      <c r="I255" s="59"/>
    </row>
    <row r="256" spans="1:9" x14ac:dyDescent="0.3">
      <c r="A256" s="80"/>
      <c r="B256" s="131"/>
      <c r="C256" s="132"/>
      <c r="D256" s="133"/>
      <c r="E256" s="81" t="s">
        <v>328</v>
      </c>
      <c r="F256" s="82">
        <v>1</v>
      </c>
      <c r="G256" s="83">
        <v>164150</v>
      </c>
      <c r="H256" s="58"/>
      <c r="I256" s="59"/>
    </row>
    <row r="257" spans="1:9" ht="15" thickBot="1" x14ac:dyDescent="0.35">
      <c r="A257" s="84"/>
      <c r="B257" s="61" t="s">
        <v>100</v>
      </c>
      <c r="C257" s="62"/>
      <c r="D257" s="95"/>
      <c r="E257" s="61" t="s">
        <v>101</v>
      </c>
      <c r="F257" s="62"/>
      <c r="G257" s="64">
        <f>SUM(G256)</f>
        <v>164150</v>
      </c>
      <c r="H257" s="64">
        <f>SUM(D257:G257)</f>
        <v>164150</v>
      </c>
      <c r="I257" s="65">
        <f>SUM(H251:H257)</f>
        <v>3944431</v>
      </c>
    </row>
    <row r="259" spans="1:9" ht="15" thickBot="1" x14ac:dyDescent="0.35">
      <c r="A259" s="134" t="s">
        <v>73</v>
      </c>
      <c r="C259" s="72"/>
      <c r="F259" s="110"/>
      <c r="G259" s="47"/>
      <c r="H259" s="47"/>
      <c r="I259" s="47"/>
    </row>
    <row r="260" spans="1:9" x14ac:dyDescent="0.3">
      <c r="A260" s="66" t="s">
        <v>74</v>
      </c>
      <c r="B260" s="97" t="s">
        <v>329</v>
      </c>
      <c r="C260" s="98">
        <v>0</v>
      </c>
      <c r="D260" s="99">
        <v>199000</v>
      </c>
      <c r="E260" s="97" t="s">
        <v>131</v>
      </c>
      <c r="G260" s="135">
        <v>15400</v>
      </c>
      <c r="H260" s="69"/>
      <c r="I260" s="70"/>
    </row>
    <row r="261" spans="1:9" ht="15" thickBot="1" x14ac:dyDescent="0.35">
      <c r="A261" s="100"/>
      <c r="B261" s="75" t="s">
        <v>100</v>
      </c>
      <c r="C261" s="110"/>
      <c r="D261" s="111">
        <f>SUM(D260)</f>
        <v>199000</v>
      </c>
      <c r="E261" s="75" t="s">
        <v>101</v>
      </c>
      <c r="F261" s="110"/>
      <c r="G261" s="103">
        <f>SUM(G260)</f>
        <v>15400</v>
      </c>
      <c r="H261" s="103">
        <f>SUM(D261:G261)</f>
        <v>214400</v>
      </c>
      <c r="I261" s="104">
        <f>SUM(H260:H261)</f>
        <v>214400</v>
      </c>
    </row>
    <row r="262" spans="1:9" x14ac:dyDescent="0.3">
      <c r="A262" s="76" t="s">
        <v>75</v>
      </c>
      <c r="B262" s="81" t="s">
        <v>330</v>
      </c>
      <c r="C262" s="82">
        <v>0</v>
      </c>
      <c r="D262" s="83">
        <v>351795</v>
      </c>
      <c r="E262" s="81" t="s">
        <v>317</v>
      </c>
      <c r="F262" s="82">
        <v>0</v>
      </c>
      <c r="G262" s="83">
        <v>0</v>
      </c>
      <c r="H262" s="52"/>
      <c r="I262" s="53"/>
    </row>
    <row r="263" spans="1:9" ht="15" thickBot="1" x14ac:dyDescent="0.35">
      <c r="A263" s="84"/>
      <c r="B263" s="61" t="s">
        <v>100</v>
      </c>
      <c r="C263" s="61"/>
      <c r="D263" s="64">
        <f>SUM(D262)</f>
        <v>351795</v>
      </c>
      <c r="E263" s="61" t="s">
        <v>101</v>
      </c>
      <c r="F263" s="61"/>
      <c r="G263" s="64">
        <f>SUM(G262)</f>
        <v>0</v>
      </c>
      <c r="H263" s="64">
        <f>SUM(D263:G263)</f>
        <v>351795</v>
      </c>
      <c r="I263" s="65">
        <f>SUM(H262:H263)</f>
        <v>351795</v>
      </c>
    </row>
    <row r="264" spans="1:9" x14ac:dyDescent="0.3">
      <c r="G264" s="47"/>
      <c r="H264" s="47"/>
      <c r="I264" s="47"/>
    </row>
    <row r="265" spans="1:9" x14ac:dyDescent="0.3">
      <c r="A265" s="42" t="s">
        <v>76</v>
      </c>
      <c r="B265" s="42"/>
      <c r="C265" s="42"/>
      <c r="D265" s="136">
        <f>D5+D9+D12+D16+D18+D20+D22+D24+D26+D28+D31+D33+D36+D43+D45+D50+D52+D57+D60+D62+D64+D66+D69+D73+D75+D77+D79+D82+D88+D90+D92+D94+D97+D101+D103+D105+D107+D110+D112+D114+D116+D120+D122+D124+D129+D131+D134+D136+D138+D140+D143+D145+D147+D149+D151+D154+D156+D158+D161+D163+D166+D168+D173+D177+D181+D184+D189+D191+D193+D195+D197+D201+D203+D211+D216+D219+D224+D230+D232+D237+D240+D243+D248+D250+D255+D257+D261+D263</f>
        <v>13244816</v>
      </c>
      <c r="E265" s="42"/>
      <c r="F265" s="42"/>
      <c r="G265" s="137">
        <f>G5+G9+G12+G16+G18+G20+G22+G24+G26+G28+G31+G33+G36+G43+G45+G50+G52+G57+G60+G62+G64+G66+G69+G73+G75+G77+G79+G82+G88+G90+G92+G94+G97+G101+G103+G105+G107+G110+G112+G114+G116+G120+G122+G124+G129+G131+G134+G136+G138+G140+G143+G145+G147+G149+G151+G154+G156+G158+G161+G163+G166+G168+G173+G177+G181+G184+G189+G191+G193+G195+G197+G201+G203+G211+G216+G219+G224+G230+G232+G237+G240+G243+G248+G250+G255+G257+G261+G263</f>
        <v>27475252</v>
      </c>
      <c r="H265" s="137"/>
      <c r="I265" s="137">
        <f>SUM(I3:I263)</f>
        <v>40720068</v>
      </c>
    </row>
    <row r="266" spans="1:9" x14ac:dyDescent="0.3">
      <c r="G266" s="47"/>
      <c r="H266" s="47"/>
      <c r="I266" s="47"/>
    </row>
    <row r="267" spans="1:9" x14ac:dyDescent="0.3">
      <c r="A267" t="s">
        <v>331</v>
      </c>
      <c r="G267" s="47"/>
      <c r="H267" s="47"/>
      <c r="I267" s="47"/>
    </row>
    <row r="268" spans="1:9" x14ac:dyDescent="0.3">
      <c r="A268" t="s">
        <v>332</v>
      </c>
      <c r="G268" s="47"/>
      <c r="H268" s="47"/>
      <c r="I268" s="47"/>
    </row>
    <row r="269" spans="1:9" x14ac:dyDescent="0.3">
      <c r="A269" t="s">
        <v>333</v>
      </c>
      <c r="G269" s="47"/>
      <c r="H269" s="47"/>
      <c r="I269" s="47"/>
    </row>
    <row r="270" spans="1:9" x14ac:dyDescent="0.3">
      <c r="A270" t="s">
        <v>334</v>
      </c>
      <c r="G270" s="47"/>
      <c r="H270" s="47"/>
      <c r="I270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503E-9E6C-401D-8AEC-CB50EED36278}">
  <dimension ref="A1:P70"/>
  <sheetViews>
    <sheetView zoomScale="85" zoomScaleNormal="85" workbookViewId="0">
      <selection activeCell="B68" sqref="B68"/>
    </sheetView>
  </sheetViews>
  <sheetFormatPr defaultRowHeight="14.4" x14ac:dyDescent="0.3"/>
  <cols>
    <col min="1" max="1" width="50.44140625" customWidth="1"/>
    <col min="2" max="2" width="11.109375" bestFit="1" customWidth="1"/>
    <col min="3" max="3" width="10.109375" bestFit="1" customWidth="1"/>
    <col min="4" max="4" width="11.109375" bestFit="1" customWidth="1"/>
    <col min="5" max="5" width="11.44140625" customWidth="1"/>
    <col min="6" max="7" width="10.109375" bestFit="1" customWidth="1"/>
    <col min="9" max="9" width="10.109375" bestFit="1" customWidth="1"/>
    <col min="11" max="11" width="11.109375" bestFit="1" customWidth="1"/>
    <col min="13" max="13" width="11.109375" bestFit="1" customWidth="1"/>
  </cols>
  <sheetData>
    <row r="1" spans="1:16" x14ac:dyDescent="0.3">
      <c r="A1" s="138" t="s">
        <v>252</v>
      </c>
      <c r="B1" s="279" t="s">
        <v>335</v>
      </c>
      <c r="C1" s="280"/>
      <c r="D1" s="280"/>
      <c r="E1" s="281"/>
      <c r="F1" s="282" t="s">
        <v>336</v>
      </c>
      <c r="G1" s="283"/>
      <c r="H1" s="283"/>
      <c r="I1" s="283"/>
      <c r="J1" s="284"/>
      <c r="K1" s="285" t="s">
        <v>337</v>
      </c>
      <c r="L1" s="286"/>
      <c r="M1" s="287" t="s">
        <v>338</v>
      </c>
      <c r="N1" s="289" t="s">
        <v>339</v>
      </c>
      <c r="O1" s="277" t="s">
        <v>340</v>
      </c>
    </row>
    <row r="2" spans="1:16" ht="27.6" x14ac:dyDescent="0.3">
      <c r="A2" s="139" t="s">
        <v>0</v>
      </c>
      <c r="B2" s="140" t="s">
        <v>341</v>
      </c>
      <c r="C2" s="141" t="s">
        <v>342</v>
      </c>
      <c r="D2" s="141" t="s">
        <v>343</v>
      </c>
      <c r="E2" s="142" t="s">
        <v>344</v>
      </c>
      <c r="F2" s="140" t="s">
        <v>345</v>
      </c>
      <c r="G2" s="141" t="s">
        <v>346</v>
      </c>
      <c r="H2" s="141" t="s">
        <v>347</v>
      </c>
      <c r="I2" s="141" t="s">
        <v>343</v>
      </c>
      <c r="J2" s="142" t="s">
        <v>344</v>
      </c>
      <c r="K2" s="143" t="s">
        <v>343</v>
      </c>
      <c r="L2" s="142" t="s">
        <v>344</v>
      </c>
      <c r="M2" s="288"/>
      <c r="N2" s="290"/>
      <c r="O2" s="278"/>
      <c r="P2" t="s">
        <v>1</v>
      </c>
    </row>
    <row r="3" spans="1:16" x14ac:dyDescent="0.3">
      <c r="A3" s="9" t="s">
        <v>9</v>
      </c>
      <c r="B3" s="144"/>
      <c r="C3" s="145"/>
      <c r="D3" s="145"/>
      <c r="E3" s="146"/>
      <c r="F3" s="144"/>
      <c r="G3" s="145"/>
      <c r="H3" s="145"/>
      <c r="I3" s="145"/>
      <c r="J3" s="147"/>
      <c r="K3" s="144"/>
      <c r="L3" s="148"/>
      <c r="M3" s="144"/>
      <c r="N3" s="149"/>
      <c r="O3" s="150"/>
    </row>
    <row r="4" spans="1:16" x14ac:dyDescent="0.3">
      <c r="A4" s="151" t="s">
        <v>10</v>
      </c>
      <c r="B4" s="235">
        <v>78240</v>
      </c>
      <c r="C4" s="235">
        <v>39604</v>
      </c>
      <c r="D4" s="235">
        <v>117844</v>
      </c>
      <c r="E4" s="250">
        <f>D4/M4</f>
        <v>0.7376037454777612</v>
      </c>
      <c r="F4" s="235">
        <v>8525</v>
      </c>
      <c r="G4" s="236">
        <v>0</v>
      </c>
      <c r="H4" s="235">
        <v>878</v>
      </c>
      <c r="I4" s="235">
        <v>9403</v>
      </c>
      <c r="J4" s="250">
        <f>I4/M4</f>
        <v>5.8854825181828427E-2</v>
      </c>
      <c r="K4" s="235">
        <v>32519</v>
      </c>
      <c r="L4" s="254">
        <f>K4/M4</f>
        <v>0.20354142934041036</v>
      </c>
      <c r="M4" s="235">
        <v>159766</v>
      </c>
      <c r="N4" s="239">
        <f>M4/P4</f>
        <v>21.161059602649008</v>
      </c>
      <c r="O4" s="236">
        <v>0</v>
      </c>
      <c r="P4" s="215">
        <v>7550</v>
      </c>
    </row>
    <row r="5" spans="1:16" x14ac:dyDescent="0.3">
      <c r="A5" t="s">
        <v>12</v>
      </c>
      <c r="B5" s="235">
        <v>62227</v>
      </c>
      <c r="C5" s="235">
        <v>4223</v>
      </c>
      <c r="D5" s="235">
        <v>66450</v>
      </c>
      <c r="E5" s="251">
        <f>D5/M5</f>
        <v>0.79379300458715596</v>
      </c>
      <c r="F5" s="235">
        <v>8292</v>
      </c>
      <c r="G5" s="235">
        <v>0</v>
      </c>
      <c r="H5" s="235">
        <v>2600</v>
      </c>
      <c r="I5" s="235">
        <v>10892</v>
      </c>
      <c r="J5" s="251">
        <f>I5/M5</f>
        <v>0.13011276758409787</v>
      </c>
      <c r="K5" s="235">
        <v>6370</v>
      </c>
      <c r="L5" s="253">
        <f>K5/M5</f>
        <v>7.6094227828746183E-2</v>
      </c>
      <c r="M5" s="235">
        <v>83712</v>
      </c>
      <c r="N5" s="239">
        <f>M5/P5</f>
        <v>8.6026102147775152</v>
      </c>
      <c r="O5" s="224" t="s">
        <v>112</v>
      </c>
      <c r="P5" s="240">
        <v>9731</v>
      </c>
    </row>
    <row r="6" spans="1:16" x14ac:dyDescent="0.3">
      <c r="A6" t="s">
        <v>13</v>
      </c>
      <c r="B6" s="235">
        <v>56704</v>
      </c>
      <c r="C6" s="235">
        <v>41678</v>
      </c>
      <c r="D6" s="235">
        <v>98382</v>
      </c>
      <c r="E6" s="251">
        <f t="shared" ref="E6:E15" si="0">D6/M6</f>
        <v>0.60189042855831876</v>
      </c>
      <c r="F6" s="235">
        <v>11814</v>
      </c>
      <c r="G6" s="235">
        <v>0</v>
      </c>
      <c r="H6" s="235">
        <v>1657</v>
      </c>
      <c r="I6" s="235">
        <v>13471</v>
      </c>
      <c r="J6" s="251">
        <f t="shared" ref="J6:J15" si="1">I6/M6</f>
        <v>8.2414120094215532E-2</v>
      </c>
      <c r="K6" s="235">
        <v>51602</v>
      </c>
      <c r="L6" s="253">
        <f t="shared" ref="L6:L15" si="2">K6/M6</f>
        <v>0.31569545134746568</v>
      </c>
      <c r="M6" s="235">
        <v>163455</v>
      </c>
      <c r="N6" s="239">
        <f t="shared" ref="N6:N68" si="3">M6/P6</f>
        <v>20.337812616648002</v>
      </c>
      <c r="O6" s="235">
        <v>0</v>
      </c>
      <c r="P6" s="240">
        <v>8037</v>
      </c>
    </row>
    <row r="7" spans="1:16" x14ac:dyDescent="0.3">
      <c r="A7" t="s">
        <v>14</v>
      </c>
      <c r="B7" s="235">
        <v>139397</v>
      </c>
      <c r="C7" s="235">
        <v>67931</v>
      </c>
      <c r="D7" s="235">
        <v>207328</v>
      </c>
      <c r="E7" s="251">
        <f t="shared" si="0"/>
        <v>0.69819631720031794</v>
      </c>
      <c r="F7" s="235">
        <v>25741</v>
      </c>
      <c r="G7" s="235">
        <v>6916</v>
      </c>
      <c r="H7" s="235">
        <v>5076</v>
      </c>
      <c r="I7" s="235">
        <v>37733</v>
      </c>
      <c r="J7" s="251">
        <f t="shared" si="1"/>
        <v>0.12706938588574432</v>
      </c>
      <c r="K7" s="235">
        <v>51887</v>
      </c>
      <c r="L7" s="253">
        <f t="shared" si="2"/>
        <v>0.1747342969139378</v>
      </c>
      <c r="M7" s="235">
        <v>296948</v>
      </c>
      <c r="N7" s="239">
        <f t="shared" si="3"/>
        <v>16.407779865178473</v>
      </c>
      <c r="O7" s="236">
        <v>0</v>
      </c>
      <c r="P7" s="240">
        <v>18098</v>
      </c>
    </row>
    <row r="8" spans="1:16" x14ac:dyDescent="0.3">
      <c r="A8" t="s">
        <v>15</v>
      </c>
      <c r="B8" s="235">
        <v>56671</v>
      </c>
      <c r="C8" s="235">
        <v>24201</v>
      </c>
      <c r="D8" s="235">
        <v>80872</v>
      </c>
      <c r="E8" s="251">
        <f t="shared" si="0"/>
        <v>0.5956851277594043</v>
      </c>
      <c r="F8" s="235">
        <v>8035</v>
      </c>
      <c r="G8" s="235">
        <v>0</v>
      </c>
      <c r="H8" s="235">
        <v>8035</v>
      </c>
      <c r="I8" s="235">
        <v>16070</v>
      </c>
      <c r="J8" s="251">
        <f t="shared" si="1"/>
        <v>0.11836803841989349</v>
      </c>
      <c r="K8" s="235">
        <v>38821</v>
      </c>
      <c r="L8" s="253">
        <f t="shared" si="2"/>
        <v>0.28594683382070224</v>
      </c>
      <c r="M8" s="235">
        <v>135763</v>
      </c>
      <c r="N8" s="239">
        <f t="shared" si="3"/>
        <v>15.418852924474731</v>
      </c>
      <c r="O8" s="236">
        <v>0</v>
      </c>
      <c r="P8" s="240">
        <v>8805</v>
      </c>
    </row>
    <row r="9" spans="1:16" x14ac:dyDescent="0.3">
      <c r="A9" t="s">
        <v>17</v>
      </c>
      <c r="B9" s="235">
        <v>58008</v>
      </c>
      <c r="C9" s="235">
        <v>17360</v>
      </c>
      <c r="D9" s="235">
        <v>75368</v>
      </c>
      <c r="E9" s="251">
        <f t="shared" si="0"/>
        <v>0.71173731974729204</v>
      </c>
      <c r="F9" s="235">
        <v>10596</v>
      </c>
      <c r="G9" s="235">
        <v>0</v>
      </c>
      <c r="H9" s="235">
        <v>1642</v>
      </c>
      <c r="I9" s="235">
        <v>12238</v>
      </c>
      <c r="J9" s="251">
        <f t="shared" si="1"/>
        <v>0.11556948995684323</v>
      </c>
      <c r="K9" s="235">
        <v>18287</v>
      </c>
      <c r="L9" s="253">
        <f t="shared" si="2"/>
        <v>0.17269319029586469</v>
      </c>
      <c r="M9" s="235">
        <v>105893</v>
      </c>
      <c r="N9" s="239">
        <f t="shared" si="3"/>
        <v>14.440610936860766</v>
      </c>
      <c r="O9" s="236">
        <v>0</v>
      </c>
      <c r="P9" s="240">
        <v>7333</v>
      </c>
    </row>
    <row r="10" spans="1:16" x14ac:dyDescent="0.3">
      <c r="A10" t="s">
        <v>19</v>
      </c>
      <c r="B10" s="235">
        <v>54363</v>
      </c>
      <c r="C10" s="235">
        <v>36435</v>
      </c>
      <c r="D10" s="235">
        <v>90798</v>
      </c>
      <c r="E10" s="251">
        <f t="shared" si="0"/>
        <v>0.70868391064766389</v>
      </c>
      <c r="F10" s="235">
        <v>13322</v>
      </c>
      <c r="G10" s="235">
        <v>12000</v>
      </c>
      <c r="H10" s="235">
        <v>0</v>
      </c>
      <c r="I10" s="235">
        <v>25322</v>
      </c>
      <c r="J10" s="251">
        <f t="shared" si="1"/>
        <v>0.1976397496136495</v>
      </c>
      <c r="K10" s="235">
        <v>12002</v>
      </c>
      <c r="L10" s="253">
        <f t="shared" si="2"/>
        <v>9.3676339738686568E-2</v>
      </c>
      <c r="M10" s="235">
        <v>128122</v>
      </c>
      <c r="N10" s="239">
        <f t="shared" si="3"/>
        <v>22.47360112261007</v>
      </c>
      <c r="O10" s="236">
        <v>0</v>
      </c>
      <c r="P10" s="240">
        <v>5701</v>
      </c>
    </row>
    <row r="11" spans="1:16" x14ac:dyDescent="0.3">
      <c r="A11" t="s">
        <v>20</v>
      </c>
      <c r="B11" s="235">
        <v>68400</v>
      </c>
      <c r="C11" s="235">
        <v>14251</v>
      </c>
      <c r="D11" s="235">
        <v>82651</v>
      </c>
      <c r="E11" s="251">
        <f t="shared" si="0"/>
        <v>0.6416255870822497</v>
      </c>
      <c r="F11" s="235">
        <v>5864</v>
      </c>
      <c r="G11" s="235">
        <v>0</v>
      </c>
      <c r="H11" s="235">
        <v>300</v>
      </c>
      <c r="I11" s="235">
        <v>6164</v>
      </c>
      <c r="J11" s="251">
        <f t="shared" si="1"/>
        <v>4.785157008112409E-2</v>
      </c>
      <c r="K11" s="235">
        <v>40000</v>
      </c>
      <c r="L11" s="253">
        <f t="shared" si="2"/>
        <v>0.31052284283662618</v>
      </c>
      <c r="M11" s="235">
        <v>128815</v>
      </c>
      <c r="N11" s="239">
        <f t="shared" si="3"/>
        <v>12.894394394394395</v>
      </c>
      <c r="O11" s="236">
        <v>0</v>
      </c>
      <c r="P11" s="215">
        <v>9990</v>
      </c>
    </row>
    <row r="12" spans="1:16" x14ac:dyDescent="0.3">
      <c r="A12" t="s">
        <v>21</v>
      </c>
      <c r="B12" s="235">
        <v>96551</v>
      </c>
      <c r="C12" s="235">
        <v>29100</v>
      </c>
      <c r="D12" s="235">
        <v>125651</v>
      </c>
      <c r="E12" s="251">
        <f t="shared" si="0"/>
        <v>0.76773755987877601</v>
      </c>
      <c r="F12" s="235">
        <v>5038</v>
      </c>
      <c r="G12" s="235">
        <v>0</v>
      </c>
      <c r="H12" s="235">
        <v>0</v>
      </c>
      <c r="I12" s="235">
        <v>5038</v>
      </c>
      <c r="J12" s="251">
        <f t="shared" si="1"/>
        <v>3.0782578942223093E-2</v>
      </c>
      <c r="K12" s="235">
        <v>32975</v>
      </c>
      <c r="L12" s="253">
        <f t="shared" si="2"/>
        <v>0.20147986117900088</v>
      </c>
      <c r="M12" s="235">
        <v>163664</v>
      </c>
      <c r="N12" s="239">
        <f t="shared" si="3"/>
        <v>34.37597143457257</v>
      </c>
      <c r="O12" s="236">
        <v>0</v>
      </c>
      <c r="P12" s="215">
        <v>4761</v>
      </c>
    </row>
    <row r="13" spans="1:16" x14ac:dyDescent="0.3">
      <c r="A13" t="s">
        <v>23</v>
      </c>
      <c r="B13" s="235">
        <v>65114</v>
      </c>
      <c r="C13" s="235">
        <v>19382</v>
      </c>
      <c r="D13" s="235">
        <v>84496</v>
      </c>
      <c r="E13" s="251">
        <f t="shared" si="0"/>
        <v>0.62514149582356116</v>
      </c>
      <c r="F13" s="235">
        <v>11472</v>
      </c>
      <c r="G13" s="235">
        <v>0</v>
      </c>
      <c r="H13" s="235">
        <v>4651</v>
      </c>
      <c r="I13" s="235">
        <v>16123</v>
      </c>
      <c r="J13" s="251">
        <f t="shared" si="1"/>
        <v>0.11928560330859776</v>
      </c>
      <c r="K13" s="235">
        <v>34544</v>
      </c>
      <c r="L13" s="253">
        <f t="shared" si="2"/>
        <v>0.25557290086784107</v>
      </c>
      <c r="M13" s="235">
        <v>135163</v>
      </c>
      <c r="N13" s="239">
        <f t="shared" si="3"/>
        <v>11.23082675529705</v>
      </c>
      <c r="O13" s="236">
        <v>0</v>
      </c>
      <c r="P13" s="240">
        <v>12035</v>
      </c>
    </row>
    <row r="14" spans="1:16" x14ac:dyDescent="0.3">
      <c r="A14" t="s">
        <v>24</v>
      </c>
      <c r="B14" s="235">
        <v>63184</v>
      </c>
      <c r="C14" s="235">
        <v>7277</v>
      </c>
      <c r="D14" s="235">
        <v>70461</v>
      </c>
      <c r="E14" s="251">
        <f t="shared" si="0"/>
        <v>0.72845977296693754</v>
      </c>
      <c r="F14" s="235">
        <v>5000</v>
      </c>
      <c r="G14" s="235">
        <v>0</v>
      </c>
      <c r="H14" s="235">
        <v>2000</v>
      </c>
      <c r="I14" s="235">
        <v>7000</v>
      </c>
      <c r="J14" s="251">
        <f t="shared" si="1"/>
        <v>7.2369373281227389E-2</v>
      </c>
      <c r="K14" s="235">
        <v>19265</v>
      </c>
      <c r="L14" s="253">
        <f t="shared" si="2"/>
        <v>0.19917085375183508</v>
      </c>
      <c r="M14" s="235">
        <v>96726</v>
      </c>
      <c r="N14" s="239">
        <f t="shared" si="3"/>
        <v>11.878423185558148</v>
      </c>
      <c r="O14" s="236">
        <v>0</v>
      </c>
      <c r="P14" s="240">
        <v>8143</v>
      </c>
    </row>
    <row r="15" spans="1:16" x14ac:dyDescent="0.3">
      <c r="A15" t="s">
        <v>25</v>
      </c>
      <c r="B15" s="235">
        <v>60005</v>
      </c>
      <c r="C15" s="235">
        <v>14033</v>
      </c>
      <c r="D15" s="235">
        <v>74038</v>
      </c>
      <c r="E15" s="252">
        <f t="shared" si="0"/>
        <v>0.72296380200958898</v>
      </c>
      <c r="F15" s="235">
        <v>12712</v>
      </c>
      <c r="G15" s="236">
        <v>0</v>
      </c>
      <c r="H15" s="235">
        <v>453</v>
      </c>
      <c r="I15" s="235">
        <v>13165</v>
      </c>
      <c r="J15" s="251">
        <f t="shared" si="1"/>
        <v>0.12855315450790458</v>
      </c>
      <c r="K15" s="235">
        <v>15206</v>
      </c>
      <c r="L15" s="253">
        <f t="shared" si="2"/>
        <v>0.14848304348250643</v>
      </c>
      <c r="M15" s="235">
        <v>102409</v>
      </c>
      <c r="N15" s="239">
        <f t="shared" si="3"/>
        <v>8.2828372694920738</v>
      </c>
      <c r="O15" s="236">
        <v>0</v>
      </c>
      <c r="P15" s="240">
        <v>12364</v>
      </c>
    </row>
    <row r="16" spans="1:16" x14ac:dyDescent="0.3">
      <c r="B16" s="236"/>
      <c r="C16" s="236"/>
      <c r="D16" s="236"/>
      <c r="E16" s="252"/>
      <c r="F16" s="236"/>
      <c r="G16" s="236"/>
      <c r="H16" s="236"/>
      <c r="I16" s="236"/>
      <c r="J16" s="251"/>
      <c r="K16" s="236"/>
      <c r="L16" s="253"/>
      <c r="M16" s="236"/>
      <c r="N16" s="239"/>
      <c r="O16" s="236"/>
      <c r="P16" s="241"/>
    </row>
    <row r="17" spans="1:16" x14ac:dyDescent="0.3">
      <c r="A17" s="46" t="s">
        <v>26</v>
      </c>
      <c r="B17" s="236"/>
      <c r="C17" s="236"/>
      <c r="D17" s="236"/>
      <c r="E17" s="38"/>
      <c r="F17" s="236"/>
      <c r="G17" s="236"/>
      <c r="H17" s="236"/>
      <c r="I17" s="236"/>
      <c r="J17" s="38"/>
      <c r="K17" s="236"/>
      <c r="L17" s="255"/>
      <c r="M17" s="236"/>
      <c r="N17" s="239"/>
      <c r="O17" s="236"/>
      <c r="P17" s="241"/>
    </row>
    <row r="18" spans="1:16" x14ac:dyDescent="0.3">
      <c r="A18" t="s">
        <v>27</v>
      </c>
      <c r="B18" s="235">
        <v>392835</v>
      </c>
      <c r="C18" s="235">
        <v>103019</v>
      </c>
      <c r="D18" s="235">
        <v>495854</v>
      </c>
      <c r="E18" s="251">
        <f t="shared" ref="E18:E32" si="4">D18/M18</f>
        <v>0.70589122942383165</v>
      </c>
      <c r="F18" s="235">
        <v>31681</v>
      </c>
      <c r="G18" s="235">
        <v>6944</v>
      </c>
      <c r="H18" s="235">
        <v>8072</v>
      </c>
      <c r="I18" s="235">
        <v>46697</v>
      </c>
      <c r="J18" s="251">
        <f t="shared" ref="J18:J32" si="5">I18/M18</f>
        <v>6.6477234711033228E-2</v>
      </c>
      <c r="K18" s="235">
        <v>159900</v>
      </c>
      <c r="L18" s="253">
        <f t="shared" ref="L18:L32" si="6">K18/M18</f>
        <v>0.22763153586513507</v>
      </c>
      <c r="M18" s="235">
        <v>702451</v>
      </c>
      <c r="N18" s="239">
        <f t="shared" si="3"/>
        <v>23.917296561116785</v>
      </c>
      <c r="O18" s="236">
        <v>0</v>
      </c>
      <c r="P18" s="240">
        <v>29370</v>
      </c>
    </row>
    <row r="19" spans="1:16" x14ac:dyDescent="0.3">
      <c r="A19" t="s">
        <v>28</v>
      </c>
      <c r="B19" s="235">
        <v>104758</v>
      </c>
      <c r="C19" s="235">
        <v>66500</v>
      </c>
      <c r="D19" s="235">
        <v>171258</v>
      </c>
      <c r="E19" s="251">
        <f t="shared" si="4"/>
        <v>0.49554823159033895</v>
      </c>
      <c r="F19" s="235">
        <v>17574</v>
      </c>
      <c r="G19" s="235">
        <v>5386</v>
      </c>
      <c r="H19" s="235">
        <v>4472</v>
      </c>
      <c r="I19" s="235">
        <v>27432</v>
      </c>
      <c r="J19" s="251">
        <f t="shared" si="5"/>
        <v>7.93766077437911E-2</v>
      </c>
      <c r="K19" s="235">
        <v>146903</v>
      </c>
      <c r="L19" s="253">
        <f t="shared" si="6"/>
        <v>0.42507516066586998</v>
      </c>
      <c r="M19" s="235">
        <v>345593</v>
      </c>
      <c r="N19" s="239">
        <f t="shared" si="3"/>
        <v>17.111105609744023</v>
      </c>
      <c r="O19" s="236">
        <v>0</v>
      </c>
      <c r="P19" s="240">
        <v>20197</v>
      </c>
    </row>
    <row r="20" spans="1:16" x14ac:dyDescent="0.3">
      <c r="A20" t="s">
        <v>30</v>
      </c>
      <c r="B20" s="235">
        <v>153088</v>
      </c>
      <c r="C20" s="235">
        <v>35158</v>
      </c>
      <c r="D20" s="235">
        <v>188246</v>
      </c>
      <c r="E20" s="251">
        <f t="shared" si="4"/>
        <v>0.62648846171766315</v>
      </c>
      <c r="F20" s="235">
        <v>5551</v>
      </c>
      <c r="G20" s="235">
        <v>0</v>
      </c>
      <c r="H20" s="235">
        <v>1516</v>
      </c>
      <c r="I20" s="235">
        <v>7067</v>
      </c>
      <c r="J20" s="251">
        <f t="shared" si="5"/>
        <v>2.3519192752880412E-2</v>
      </c>
      <c r="K20" s="235">
        <v>105165</v>
      </c>
      <c r="L20" s="253">
        <f t="shared" si="6"/>
        <v>0.34999234552945641</v>
      </c>
      <c r="M20" s="235">
        <v>300478</v>
      </c>
      <c r="N20" s="239">
        <f t="shared" si="3"/>
        <v>8.6329368499683969</v>
      </c>
      <c r="O20" s="236">
        <v>0</v>
      </c>
      <c r="P20" s="215">
        <v>34806</v>
      </c>
    </row>
    <row r="21" spans="1:16" x14ac:dyDescent="0.3">
      <c r="A21" t="s">
        <v>31</v>
      </c>
      <c r="B21" s="235">
        <v>201984</v>
      </c>
      <c r="C21" s="235">
        <v>58153</v>
      </c>
      <c r="D21" s="235">
        <v>260137</v>
      </c>
      <c r="E21" s="251">
        <f t="shared" si="4"/>
        <v>0.62323639125341102</v>
      </c>
      <c r="F21" s="235">
        <v>24147</v>
      </c>
      <c r="G21" s="235">
        <v>3000</v>
      </c>
      <c r="H21" s="235">
        <v>5214</v>
      </c>
      <c r="I21" s="235">
        <v>32361</v>
      </c>
      <c r="J21" s="251">
        <f t="shared" si="5"/>
        <v>7.7530504531656913E-2</v>
      </c>
      <c r="K21" s="235">
        <v>124899</v>
      </c>
      <c r="L21" s="253">
        <f t="shared" si="6"/>
        <v>0.29923310421493204</v>
      </c>
      <c r="M21" s="235">
        <v>417397</v>
      </c>
      <c r="N21" s="239">
        <f t="shared" si="3"/>
        <v>13.276830587187479</v>
      </c>
      <c r="O21" s="235">
        <v>0</v>
      </c>
      <c r="P21" s="224">
        <v>31438</v>
      </c>
    </row>
    <row r="22" spans="1:16" x14ac:dyDescent="0.3">
      <c r="A22" t="s">
        <v>32</v>
      </c>
      <c r="B22" s="235">
        <v>155382</v>
      </c>
      <c r="C22" s="235">
        <v>61934</v>
      </c>
      <c r="D22" s="235">
        <v>217316</v>
      </c>
      <c r="E22" s="251">
        <f t="shared" si="4"/>
        <v>0.59744544209907025</v>
      </c>
      <c r="F22" s="235">
        <v>12238</v>
      </c>
      <c r="G22" s="235">
        <v>8189</v>
      </c>
      <c r="H22" s="235">
        <v>636</v>
      </c>
      <c r="I22" s="235">
        <v>21063</v>
      </c>
      <c r="J22" s="251">
        <f t="shared" si="5"/>
        <v>5.7906428182612948E-2</v>
      </c>
      <c r="K22" s="235">
        <v>125363</v>
      </c>
      <c r="L22" s="253">
        <f t="shared" si="6"/>
        <v>0.34464812971831682</v>
      </c>
      <c r="M22" s="235">
        <v>363742</v>
      </c>
      <c r="N22" s="239">
        <f t="shared" si="3"/>
        <v>17.248767071320181</v>
      </c>
      <c r="O22" s="235">
        <v>0</v>
      </c>
      <c r="P22" s="240">
        <v>21088</v>
      </c>
    </row>
    <row r="23" spans="1:16" x14ac:dyDescent="0.3">
      <c r="A23" t="s">
        <v>34</v>
      </c>
      <c r="B23" s="235">
        <v>250566</v>
      </c>
      <c r="C23" s="235">
        <v>44256</v>
      </c>
      <c r="D23" s="235">
        <v>294822</v>
      </c>
      <c r="E23" s="251">
        <f t="shared" si="4"/>
        <v>0.66628699277941628</v>
      </c>
      <c r="F23" s="235">
        <v>34185</v>
      </c>
      <c r="G23" s="235">
        <v>4912</v>
      </c>
      <c r="H23" s="235">
        <v>6263</v>
      </c>
      <c r="I23" s="235">
        <v>45360</v>
      </c>
      <c r="J23" s="251">
        <f t="shared" si="5"/>
        <v>0.10251194955761213</v>
      </c>
      <c r="K23" s="235">
        <v>102303</v>
      </c>
      <c r="L23" s="253">
        <f t="shared" si="6"/>
        <v>0.23120105766297164</v>
      </c>
      <c r="M23" s="235">
        <v>442485</v>
      </c>
      <c r="N23" s="239">
        <f t="shared" si="3"/>
        <v>16.65355664283026</v>
      </c>
      <c r="O23" s="236">
        <v>0</v>
      </c>
      <c r="P23" s="240">
        <v>26570</v>
      </c>
    </row>
    <row r="24" spans="1:16" x14ac:dyDescent="0.3">
      <c r="A24" t="s">
        <v>35</v>
      </c>
      <c r="B24" s="235">
        <v>249497</v>
      </c>
      <c r="C24" s="235">
        <v>52723</v>
      </c>
      <c r="D24" s="235">
        <v>302220</v>
      </c>
      <c r="E24" s="251">
        <f t="shared" si="4"/>
        <v>0.71870214121966769</v>
      </c>
      <c r="F24" s="235">
        <v>12310</v>
      </c>
      <c r="G24" s="235">
        <v>5102</v>
      </c>
      <c r="H24" s="235">
        <v>2513</v>
      </c>
      <c r="I24" s="235">
        <v>19925</v>
      </c>
      <c r="J24" s="251">
        <f t="shared" si="5"/>
        <v>4.7383165124088009E-2</v>
      </c>
      <c r="K24" s="235">
        <v>98363</v>
      </c>
      <c r="L24" s="253">
        <f t="shared" si="6"/>
        <v>0.23391469365624434</v>
      </c>
      <c r="M24" s="235">
        <v>420508</v>
      </c>
      <c r="N24" s="239">
        <f t="shared" si="3"/>
        <v>14.802450014080542</v>
      </c>
      <c r="O24" s="236">
        <v>0</v>
      </c>
      <c r="P24" s="215">
        <v>28408</v>
      </c>
    </row>
    <row r="25" spans="1:16" x14ac:dyDescent="0.3">
      <c r="A25" t="s">
        <v>36</v>
      </c>
      <c r="B25" s="235">
        <v>164222</v>
      </c>
      <c r="C25" s="235">
        <v>58895</v>
      </c>
      <c r="D25" s="235">
        <v>223117</v>
      </c>
      <c r="E25" s="253">
        <f t="shared" si="4"/>
        <v>0.76779630687488387</v>
      </c>
      <c r="F25" s="235">
        <v>10242</v>
      </c>
      <c r="G25" s="235">
        <v>5086</v>
      </c>
      <c r="H25" s="235">
        <v>3649</v>
      </c>
      <c r="I25" s="235">
        <v>18977</v>
      </c>
      <c r="J25" s="251">
        <f t="shared" si="5"/>
        <v>6.5304170079217058E-2</v>
      </c>
      <c r="K25" s="235">
        <v>48500</v>
      </c>
      <c r="L25" s="253">
        <f t="shared" si="6"/>
        <v>0.16689952304589908</v>
      </c>
      <c r="M25" s="235">
        <v>290594</v>
      </c>
      <c r="N25" s="239">
        <f t="shared" si="3"/>
        <v>9.7899134184550078</v>
      </c>
      <c r="O25" s="236">
        <v>0</v>
      </c>
      <c r="P25" s="215">
        <v>29683</v>
      </c>
    </row>
    <row r="26" spans="1:16" x14ac:dyDescent="0.3">
      <c r="A26" t="s">
        <v>37</v>
      </c>
      <c r="B26" s="235">
        <v>118278</v>
      </c>
      <c r="C26" s="235">
        <v>33181</v>
      </c>
      <c r="D26" s="235">
        <v>151459</v>
      </c>
      <c r="E26" s="251">
        <f t="shared" si="4"/>
        <v>0.48308120193795112</v>
      </c>
      <c r="F26" s="235">
        <v>15173</v>
      </c>
      <c r="G26" s="235">
        <v>0</v>
      </c>
      <c r="H26" s="235">
        <v>3762</v>
      </c>
      <c r="I26" s="235">
        <v>18935</v>
      </c>
      <c r="J26" s="251">
        <f t="shared" si="5"/>
        <v>6.039352272691028E-2</v>
      </c>
      <c r="K26" s="235">
        <v>143133</v>
      </c>
      <c r="L26" s="253">
        <f t="shared" si="6"/>
        <v>0.45652527533513859</v>
      </c>
      <c r="M26" s="235">
        <v>313527</v>
      </c>
      <c r="N26" s="239">
        <f t="shared" si="3"/>
        <v>9.1916446789797721</v>
      </c>
      <c r="O26" s="236">
        <v>0</v>
      </c>
      <c r="P26" s="240">
        <v>34110</v>
      </c>
    </row>
    <row r="27" spans="1:16" x14ac:dyDescent="0.3">
      <c r="A27" t="s">
        <v>38</v>
      </c>
      <c r="B27" s="235">
        <v>144340</v>
      </c>
      <c r="C27" s="235">
        <v>18940</v>
      </c>
      <c r="D27" s="235">
        <v>163280</v>
      </c>
      <c r="E27" s="251">
        <f t="shared" si="4"/>
        <v>0.78279837955749454</v>
      </c>
      <c r="F27" s="235">
        <v>31711</v>
      </c>
      <c r="G27" s="235">
        <v>4634</v>
      </c>
      <c r="H27" s="235">
        <v>1883</v>
      </c>
      <c r="I27" s="235">
        <v>38228</v>
      </c>
      <c r="J27" s="251">
        <f t="shared" si="5"/>
        <v>0.18327300620850012</v>
      </c>
      <c r="K27" s="235">
        <v>7077</v>
      </c>
      <c r="L27" s="253">
        <f t="shared" si="6"/>
        <v>3.3928614234005325E-2</v>
      </c>
      <c r="M27" s="235">
        <v>208585</v>
      </c>
      <c r="N27" s="239">
        <f t="shared" si="3"/>
        <v>7.2746137481254145</v>
      </c>
      <c r="O27" s="236">
        <v>0</v>
      </c>
      <c r="P27" s="240">
        <v>28673</v>
      </c>
    </row>
    <row r="28" spans="1:16" x14ac:dyDescent="0.3">
      <c r="A28" t="s">
        <v>39</v>
      </c>
      <c r="B28" s="235">
        <v>273725</v>
      </c>
      <c r="C28" s="235">
        <v>111986</v>
      </c>
      <c r="D28" s="235">
        <v>385711</v>
      </c>
      <c r="E28" s="251">
        <f t="shared" si="4"/>
        <v>0.63676525213170776</v>
      </c>
      <c r="F28" s="235">
        <v>22174</v>
      </c>
      <c r="G28" s="235">
        <v>4653</v>
      </c>
      <c r="H28" s="235">
        <v>4637</v>
      </c>
      <c r="I28" s="235">
        <v>31464</v>
      </c>
      <c r="J28" s="251">
        <f t="shared" si="5"/>
        <v>5.1943506648947146E-2</v>
      </c>
      <c r="K28" s="235">
        <v>188560</v>
      </c>
      <c r="L28" s="253">
        <f t="shared" si="6"/>
        <v>0.31129124121934509</v>
      </c>
      <c r="M28" s="235">
        <v>605735</v>
      </c>
      <c r="N28" s="239">
        <f t="shared" si="3"/>
        <v>17.238744379304457</v>
      </c>
      <c r="O28" s="235">
        <v>0</v>
      </c>
      <c r="P28" s="215">
        <v>35138</v>
      </c>
    </row>
    <row r="29" spans="1:16" x14ac:dyDescent="0.3">
      <c r="A29" t="s">
        <v>40</v>
      </c>
      <c r="B29" s="235">
        <v>273537</v>
      </c>
      <c r="C29" s="235">
        <v>117761</v>
      </c>
      <c r="D29" s="235">
        <v>391298</v>
      </c>
      <c r="E29" s="251">
        <f t="shared" si="4"/>
        <v>0.63309657482162218</v>
      </c>
      <c r="F29" s="235">
        <v>9063</v>
      </c>
      <c r="G29" s="235">
        <v>2955</v>
      </c>
      <c r="H29" s="235">
        <v>2003</v>
      </c>
      <c r="I29" s="235">
        <v>14021</v>
      </c>
      <c r="J29" s="251">
        <f t="shared" si="5"/>
        <v>2.2685132751953663E-2</v>
      </c>
      <c r="K29" s="235">
        <v>212751</v>
      </c>
      <c r="L29" s="253">
        <f t="shared" si="6"/>
        <v>0.34421829242642421</v>
      </c>
      <c r="M29" s="235">
        <v>618070</v>
      </c>
      <c r="N29" s="239">
        <f t="shared" si="3"/>
        <v>24.911128128652614</v>
      </c>
      <c r="O29" s="236">
        <v>0</v>
      </c>
      <c r="P29" s="240">
        <v>24811</v>
      </c>
    </row>
    <row r="30" spans="1:16" x14ac:dyDescent="0.3">
      <c r="A30" t="s">
        <v>41</v>
      </c>
      <c r="B30" s="235">
        <v>139769</v>
      </c>
      <c r="C30" s="235">
        <v>19490</v>
      </c>
      <c r="D30" s="235">
        <v>159259</v>
      </c>
      <c r="E30" s="251">
        <f t="shared" si="4"/>
        <v>0.59701900981042677</v>
      </c>
      <c r="F30" s="235">
        <v>25909</v>
      </c>
      <c r="G30" s="235">
        <v>1368</v>
      </c>
      <c r="H30" s="235">
        <v>2654</v>
      </c>
      <c r="I30" s="235">
        <v>29931</v>
      </c>
      <c r="J30" s="251">
        <f t="shared" si="5"/>
        <v>0.11220324115205974</v>
      </c>
      <c r="K30" s="235">
        <v>77567</v>
      </c>
      <c r="L30" s="253">
        <f t="shared" si="6"/>
        <v>0.29077774903751352</v>
      </c>
      <c r="M30" s="235">
        <v>266757</v>
      </c>
      <c r="N30" s="239">
        <f t="shared" si="3"/>
        <v>9.4846933333333325</v>
      </c>
      <c r="O30" s="236">
        <v>0</v>
      </c>
      <c r="P30" s="240">
        <v>28125</v>
      </c>
    </row>
    <row r="31" spans="1:16" x14ac:dyDescent="0.3">
      <c r="A31" t="s">
        <v>42</v>
      </c>
      <c r="B31" s="235">
        <v>176553</v>
      </c>
      <c r="C31" s="235">
        <v>92431</v>
      </c>
      <c r="D31" s="235">
        <v>268984</v>
      </c>
      <c r="E31" s="251">
        <f t="shared" si="4"/>
        <v>0.75431866110288504</v>
      </c>
      <c r="F31" s="235">
        <v>6132</v>
      </c>
      <c r="G31" s="235">
        <v>584</v>
      </c>
      <c r="H31" s="235">
        <v>93</v>
      </c>
      <c r="I31" s="235">
        <v>6809</v>
      </c>
      <c r="J31" s="251">
        <f t="shared" si="5"/>
        <v>1.9094651590613361E-2</v>
      </c>
      <c r="K31" s="235">
        <v>80799</v>
      </c>
      <c r="L31" s="253">
        <f t="shared" si="6"/>
        <v>0.22658668730650156</v>
      </c>
      <c r="M31" s="235">
        <v>356592</v>
      </c>
      <c r="N31" s="239">
        <f t="shared" si="3"/>
        <v>18.118591534982979</v>
      </c>
      <c r="O31" s="236">
        <v>0</v>
      </c>
      <c r="P31" s="240">
        <v>19681</v>
      </c>
    </row>
    <row r="32" spans="1:16" x14ac:dyDescent="0.3">
      <c r="A32" t="s">
        <v>43</v>
      </c>
      <c r="B32" s="235">
        <v>129602</v>
      </c>
      <c r="C32" s="235">
        <v>53417</v>
      </c>
      <c r="D32" s="235">
        <v>183019</v>
      </c>
      <c r="E32" s="251">
        <f t="shared" si="4"/>
        <v>0.608509605474023</v>
      </c>
      <c r="F32" s="235">
        <v>15608</v>
      </c>
      <c r="G32" s="235">
        <v>315</v>
      </c>
      <c r="H32" s="235">
        <v>0</v>
      </c>
      <c r="I32" s="235">
        <v>15923</v>
      </c>
      <c r="J32" s="251">
        <f t="shared" si="5"/>
        <v>5.2941489397072806E-2</v>
      </c>
      <c r="K32" s="235">
        <v>101824</v>
      </c>
      <c r="L32" s="253">
        <f t="shared" si="6"/>
        <v>0.33854890512890418</v>
      </c>
      <c r="M32" s="235">
        <v>300766</v>
      </c>
      <c r="N32" s="239">
        <f t="shared" si="3"/>
        <v>11.591105287498072</v>
      </c>
      <c r="O32" s="235">
        <v>5706</v>
      </c>
      <c r="P32" s="242">
        <v>25948</v>
      </c>
    </row>
    <row r="33" spans="1:16" x14ac:dyDescent="0.3">
      <c r="B33" s="236"/>
      <c r="C33" s="236"/>
      <c r="D33" s="236"/>
      <c r="E33" s="251"/>
      <c r="F33" s="236"/>
      <c r="G33" s="236"/>
      <c r="H33" s="236"/>
      <c r="I33" s="236"/>
      <c r="J33" s="251"/>
      <c r="K33" s="236"/>
      <c r="L33" s="253"/>
      <c r="M33" s="236"/>
      <c r="N33" s="239"/>
      <c r="O33" s="236"/>
      <c r="P33" s="241"/>
    </row>
    <row r="34" spans="1:16" x14ac:dyDescent="0.3">
      <c r="A34" s="46" t="s">
        <v>44</v>
      </c>
      <c r="B34" s="237"/>
      <c r="C34" s="237"/>
      <c r="D34" s="237"/>
      <c r="E34" s="38"/>
      <c r="F34" s="237"/>
      <c r="G34" s="237"/>
      <c r="H34" s="237"/>
      <c r="I34" s="237"/>
      <c r="J34" s="38"/>
      <c r="K34" s="237"/>
      <c r="L34" s="255"/>
      <c r="M34" s="237"/>
      <c r="N34" s="239"/>
      <c r="O34" s="237"/>
      <c r="P34" s="243"/>
    </row>
    <row r="35" spans="1:16" x14ac:dyDescent="0.3">
      <c r="A35" t="s">
        <v>45</v>
      </c>
      <c r="B35" s="235">
        <v>426577</v>
      </c>
      <c r="C35" s="235">
        <v>159002</v>
      </c>
      <c r="D35" s="235">
        <v>585579</v>
      </c>
      <c r="E35" s="251">
        <f t="shared" ref="E35:E42" si="7">D35/M35</f>
        <v>0.66901294202593886</v>
      </c>
      <c r="F35" s="235">
        <v>23644</v>
      </c>
      <c r="G35" s="235">
        <v>26123</v>
      </c>
      <c r="H35" s="235">
        <v>4602</v>
      </c>
      <c r="I35" s="235">
        <v>54369</v>
      </c>
      <c r="J35" s="251">
        <f t="shared" ref="J35:J42" si="8">I35/M35</f>
        <v>6.2115555108718502E-2</v>
      </c>
      <c r="K35" s="235">
        <v>235340</v>
      </c>
      <c r="L35" s="253">
        <f t="shared" ref="L35:L42" si="9">K35/M35</f>
        <v>0.26887150286534262</v>
      </c>
      <c r="M35" s="235">
        <v>875288</v>
      </c>
      <c r="N35" s="239">
        <f t="shared" si="3"/>
        <v>15.195180806555214</v>
      </c>
      <c r="O35" s="236">
        <v>0</v>
      </c>
      <c r="P35" s="240">
        <v>57603</v>
      </c>
    </row>
    <row r="36" spans="1:16" x14ac:dyDescent="0.3">
      <c r="A36" t="s">
        <v>46</v>
      </c>
      <c r="B36" s="235">
        <v>852085</v>
      </c>
      <c r="C36" s="235">
        <v>387581</v>
      </c>
      <c r="D36" s="235">
        <v>1239666</v>
      </c>
      <c r="E36" s="251">
        <f t="shared" si="7"/>
        <v>0.58847409802727368</v>
      </c>
      <c r="F36" s="235">
        <v>65438</v>
      </c>
      <c r="G36" s="235">
        <v>99867</v>
      </c>
      <c r="H36" s="235">
        <v>26898</v>
      </c>
      <c r="I36" s="235">
        <v>192203</v>
      </c>
      <c r="J36" s="251">
        <f t="shared" si="8"/>
        <v>9.1239484718574251E-2</v>
      </c>
      <c r="K36" s="235">
        <v>674708</v>
      </c>
      <c r="L36" s="253">
        <f t="shared" si="9"/>
        <v>0.32028641725415213</v>
      </c>
      <c r="M36" s="235">
        <v>2106577</v>
      </c>
      <c r="N36" s="239">
        <f t="shared" si="3"/>
        <v>45.701761617564109</v>
      </c>
      <c r="O36" s="235">
        <v>0</v>
      </c>
      <c r="P36" s="240">
        <v>46094</v>
      </c>
    </row>
    <row r="37" spans="1:16" x14ac:dyDescent="0.3">
      <c r="A37" t="s">
        <v>48</v>
      </c>
      <c r="B37" s="235">
        <v>411439</v>
      </c>
      <c r="C37" s="235">
        <v>140540</v>
      </c>
      <c r="D37" s="235">
        <v>551979</v>
      </c>
      <c r="E37" s="251">
        <f t="shared" si="7"/>
        <v>0.66602434701188629</v>
      </c>
      <c r="F37" s="235">
        <v>29711</v>
      </c>
      <c r="G37" s="235">
        <v>6151</v>
      </c>
      <c r="H37" s="235">
        <v>4520</v>
      </c>
      <c r="I37" s="235">
        <v>40382</v>
      </c>
      <c r="J37" s="251">
        <f t="shared" si="8"/>
        <v>4.8725395678158034E-2</v>
      </c>
      <c r="K37" s="235">
        <v>236406</v>
      </c>
      <c r="L37" s="253">
        <f t="shared" si="9"/>
        <v>0.28525025730995562</v>
      </c>
      <c r="M37" s="235">
        <v>828767</v>
      </c>
      <c r="N37" s="239">
        <f t="shared" si="3"/>
        <v>15.327100902500369</v>
      </c>
      <c r="O37" s="235">
        <v>0</v>
      </c>
      <c r="P37" s="215">
        <v>54072</v>
      </c>
    </row>
    <row r="38" spans="1:16" x14ac:dyDescent="0.3">
      <c r="A38" t="s">
        <v>49</v>
      </c>
      <c r="B38" s="235">
        <v>391328</v>
      </c>
      <c r="C38" s="235">
        <v>145617</v>
      </c>
      <c r="D38" s="235">
        <v>536945</v>
      </c>
      <c r="E38" s="251">
        <f t="shared" si="7"/>
        <v>0.73067957439338538</v>
      </c>
      <c r="F38" s="235">
        <v>31767</v>
      </c>
      <c r="G38" s="235">
        <v>0</v>
      </c>
      <c r="H38" s="235">
        <v>2135</v>
      </c>
      <c r="I38" s="235">
        <v>33902</v>
      </c>
      <c r="J38" s="251">
        <f t="shared" si="8"/>
        <v>4.6134145827011239E-2</v>
      </c>
      <c r="K38" s="235">
        <v>164010</v>
      </c>
      <c r="L38" s="253">
        <f t="shared" si="9"/>
        <v>0.22318627977960337</v>
      </c>
      <c r="M38" s="235">
        <v>734857</v>
      </c>
      <c r="N38" s="239">
        <f t="shared" si="3"/>
        <v>12.833464312533836</v>
      </c>
      <c r="O38" s="236">
        <v>0</v>
      </c>
      <c r="P38" s="215">
        <v>57261</v>
      </c>
    </row>
    <row r="39" spans="1:16" x14ac:dyDescent="0.3">
      <c r="A39" t="s">
        <v>50</v>
      </c>
      <c r="B39" s="235">
        <v>131575</v>
      </c>
      <c r="C39" s="235">
        <v>70437</v>
      </c>
      <c r="D39" s="235">
        <v>202012</v>
      </c>
      <c r="E39" s="251">
        <f t="shared" si="7"/>
        <v>0.71879392121490304</v>
      </c>
      <c r="F39" s="235">
        <v>17059</v>
      </c>
      <c r="G39" s="235">
        <v>0</v>
      </c>
      <c r="H39" s="235">
        <v>0</v>
      </c>
      <c r="I39" s="235">
        <v>17059</v>
      </c>
      <c r="J39" s="251">
        <f t="shared" si="8"/>
        <v>6.0698896610127277E-2</v>
      </c>
      <c r="K39" s="235">
        <v>61972</v>
      </c>
      <c r="L39" s="253">
        <f t="shared" si="9"/>
        <v>0.22050718217496967</v>
      </c>
      <c r="M39" s="235">
        <v>281043</v>
      </c>
      <c r="N39" s="239">
        <f t="shared" si="3"/>
        <v>6.4475670467319732</v>
      </c>
      <c r="O39" s="236">
        <v>0</v>
      </c>
      <c r="P39" s="215">
        <v>43589</v>
      </c>
    </row>
    <row r="40" spans="1:16" x14ac:dyDescent="0.3">
      <c r="A40" t="s">
        <v>51</v>
      </c>
      <c r="B40" s="235">
        <v>333431</v>
      </c>
      <c r="C40" s="235">
        <v>128850</v>
      </c>
      <c r="D40" s="235">
        <v>462281</v>
      </c>
      <c r="E40" s="251">
        <f t="shared" si="7"/>
        <v>0.66572437043042731</v>
      </c>
      <c r="F40" s="235">
        <v>30979</v>
      </c>
      <c r="G40" s="235">
        <v>17677</v>
      </c>
      <c r="H40" s="235">
        <v>2843</v>
      </c>
      <c r="I40" s="235">
        <v>51499</v>
      </c>
      <c r="J40" s="251">
        <f t="shared" si="8"/>
        <v>7.4162986047007287E-2</v>
      </c>
      <c r="K40" s="235">
        <v>180623</v>
      </c>
      <c r="L40" s="253">
        <f t="shared" si="9"/>
        <v>0.26011264352256541</v>
      </c>
      <c r="M40" s="235">
        <v>694403</v>
      </c>
      <c r="N40" s="239">
        <f t="shared" si="3"/>
        <v>13.502693137845879</v>
      </c>
      <c r="O40" s="236">
        <v>0</v>
      </c>
      <c r="P40" s="215">
        <v>51427</v>
      </c>
    </row>
    <row r="41" spans="1:16" x14ac:dyDescent="0.3">
      <c r="A41" t="s">
        <v>52</v>
      </c>
      <c r="B41" s="235">
        <v>449703</v>
      </c>
      <c r="C41" s="235">
        <v>157135</v>
      </c>
      <c r="D41" s="235">
        <v>606838</v>
      </c>
      <c r="E41" s="251">
        <f t="shared" si="7"/>
        <v>0.71992103667832053</v>
      </c>
      <c r="F41" s="235">
        <v>45881</v>
      </c>
      <c r="G41" s="235">
        <v>15266</v>
      </c>
      <c r="H41" s="235">
        <v>25169</v>
      </c>
      <c r="I41" s="235">
        <v>86316</v>
      </c>
      <c r="J41" s="251">
        <f t="shared" si="8"/>
        <v>0.10240081241109805</v>
      </c>
      <c r="K41" s="235">
        <v>149769</v>
      </c>
      <c r="L41" s="253">
        <f t="shared" si="9"/>
        <v>0.17767815091058139</v>
      </c>
      <c r="M41" s="235">
        <v>842923</v>
      </c>
      <c r="N41" s="239">
        <f t="shared" si="3"/>
        <v>19.764191423011091</v>
      </c>
      <c r="O41" s="235">
        <v>0</v>
      </c>
      <c r="P41" s="240">
        <v>42649</v>
      </c>
    </row>
    <row r="42" spans="1:16" x14ac:dyDescent="0.3">
      <c r="A42" t="s">
        <v>53</v>
      </c>
      <c r="B42" s="235">
        <v>381003</v>
      </c>
      <c r="C42" s="235">
        <v>213802</v>
      </c>
      <c r="D42" s="235">
        <v>594805</v>
      </c>
      <c r="E42" s="251">
        <f t="shared" si="7"/>
        <v>0.74181491200063854</v>
      </c>
      <c r="F42" s="235">
        <v>48924</v>
      </c>
      <c r="G42" s="235">
        <v>40</v>
      </c>
      <c r="H42" s="235">
        <v>3476</v>
      </c>
      <c r="I42" s="235">
        <v>52440</v>
      </c>
      <c r="J42" s="251">
        <f t="shared" si="8"/>
        <v>6.5400885979965684E-2</v>
      </c>
      <c r="K42" s="235">
        <v>154579</v>
      </c>
      <c r="L42" s="253">
        <f t="shared" si="9"/>
        <v>0.19278420201939578</v>
      </c>
      <c r="M42" s="235">
        <v>801824</v>
      </c>
      <c r="N42" s="239">
        <f t="shared" si="3"/>
        <v>18.860234275767983</v>
      </c>
      <c r="O42" s="236">
        <v>0</v>
      </c>
      <c r="P42" s="240">
        <v>42514</v>
      </c>
    </row>
    <row r="43" spans="1:16" x14ac:dyDescent="0.3">
      <c r="B43" s="236"/>
      <c r="C43" s="236"/>
      <c r="D43" s="236"/>
      <c r="E43" s="251"/>
      <c r="F43" s="236"/>
      <c r="G43" s="236"/>
      <c r="H43" s="236"/>
      <c r="I43" s="236"/>
      <c r="J43" s="251"/>
      <c r="K43" s="236"/>
      <c r="L43" s="253"/>
      <c r="M43" s="236"/>
      <c r="N43" s="239"/>
      <c r="O43" s="236"/>
      <c r="P43" s="241"/>
    </row>
    <row r="44" spans="1:16" x14ac:dyDescent="0.3">
      <c r="A44" s="46" t="s">
        <v>54</v>
      </c>
      <c r="B44" s="236"/>
      <c r="C44" s="236"/>
      <c r="D44" s="236"/>
      <c r="E44" s="38"/>
      <c r="F44" s="236"/>
      <c r="G44" s="236"/>
      <c r="H44" s="236"/>
      <c r="I44" s="236"/>
      <c r="J44" s="38"/>
      <c r="K44" s="236"/>
      <c r="L44" s="255"/>
      <c r="M44" s="236"/>
      <c r="N44" s="239"/>
      <c r="O44" s="236"/>
      <c r="P44" s="241"/>
    </row>
    <row r="45" spans="1:16" x14ac:dyDescent="0.3">
      <c r="A45" t="s">
        <v>55</v>
      </c>
      <c r="B45" s="235">
        <v>363641</v>
      </c>
      <c r="C45" s="235">
        <v>156095</v>
      </c>
      <c r="D45" s="235">
        <v>519736</v>
      </c>
      <c r="E45" s="251">
        <f t="shared" ref="E45:E51" si="10">D45/M45</f>
        <v>0.73843758169563189</v>
      </c>
      <c r="F45" s="235">
        <v>42822</v>
      </c>
      <c r="G45" s="235">
        <v>5916</v>
      </c>
      <c r="H45" s="235">
        <v>7173</v>
      </c>
      <c r="I45" s="235">
        <v>55911</v>
      </c>
      <c r="J45" s="251">
        <f t="shared" ref="J45:J51" si="11">I45/M45</f>
        <v>7.9437990884188278E-2</v>
      </c>
      <c r="K45" s="235">
        <v>128185</v>
      </c>
      <c r="L45" s="253">
        <f t="shared" ref="L45:L51" si="12">K45/M45</f>
        <v>0.18212442742017981</v>
      </c>
      <c r="M45" s="235">
        <v>703832</v>
      </c>
      <c r="N45" s="239">
        <f t="shared" si="3"/>
        <v>11.541635236627201</v>
      </c>
      <c r="O45" s="236">
        <v>0</v>
      </c>
      <c r="P45" s="215">
        <v>60982</v>
      </c>
    </row>
    <row r="46" spans="1:16" x14ac:dyDescent="0.3">
      <c r="A46" t="s">
        <v>56</v>
      </c>
      <c r="B46" s="235">
        <v>367520</v>
      </c>
      <c r="C46" s="235">
        <v>201234</v>
      </c>
      <c r="D46" s="235">
        <v>568754</v>
      </c>
      <c r="E46" s="251">
        <f t="shared" si="10"/>
        <v>0.54341769346011559</v>
      </c>
      <c r="F46" s="235">
        <v>47118</v>
      </c>
      <c r="G46" s="235">
        <v>4696</v>
      </c>
      <c r="H46" s="235">
        <v>14965</v>
      </c>
      <c r="I46" s="235">
        <v>66779</v>
      </c>
      <c r="J46" s="251">
        <f t="shared" si="11"/>
        <v>6.3804193291955844E-2</v>
      </c>
      <c r="K46" s="235">
        <v>411091</v>
      </c>
      <c r="L46" s="253">
        <f t="shared" si="12"/>
        <v>0.39277811324792855</v>
      </c>
      <c r="M46" s="235">
        <v>1046624</v>
      </c>
      <c r="N46" s="239">
        <f t="shared" si="3"/>
        <v>15.910250368636273</v>
      </c>
      <c r="O46" s="235">
        <v>0</v>
      </c>
      <c r="P46" s="215">
        <v>65783</v>
      </c>
    </row>
    <row r="47" spans="1:16" x14ac:dyDescent="0.3">
      <c r="A47" t="s">
        <v>57</v>
      </c>
      <c r="B47" s="235">
        <v>382172</v>
      </c>
      <c r="C47" s="235">
        <v>126646</v>
      </c>
      <c r="D47" s="235">
        <v>508818</v>
      </c>
      <c r="E47" s="251">
        <f t="shared" si="10"/>
        <v>0.56668693659077696</v>
      </c>
      <c r="F47" s="235">
        <v>38523</v>
      </c>
      <c r="G47" s="235">
        <v>13031</v>
      </c>
      <c r="H47" s="235">
        <v>5399</v>
      </c>
      <c r="I47" s="235">
        <v>56953</v>
      </c>
      <c r="J47" s="251">
        <f t="shared" si="11"/>
        <v>6.3430383948002073E-2</v>
      </c>
      <c r="K47" s="235">
        <v>332111</v>
      </c>
      <c r="L47" s="253">
        <f t="shared" si="12"/>
        <v>0.36988267946122094</v>
      </c>
      <c r="M47" s="235">
        <v>897882</v>
      </c>
      <c r="N47" s="239">
        <f t="shared" si="3"/>
        <v>13.487989905211135</v>
      </c>
      <c r="O47" s="235">
        <v>0</v>
      </c>
      <c r="P47" s="215">
        <v>66569</v>
      </c>
    </row>
    <row r="48" spans="1:16" x14ac:dyDescent="0.3">
      <c r="A48" t="s">
        <v>58</v>
      </c>
      <c r="B48" s="235">
        <v>368371</v>
      </c>
      <c r="C48" s="235">
        <v>138028</v>
      </c>
      <c r="D48" s="235">
        <v>506399</v>
      </c>
      <c r="E48" s="251">
        <f t="shared" si="10"/>
        <v>0.56163775845757824</v>
      </c>
      <c r="F48" s="235">
        <v>60512</v>
      </c>
      <c r="G48" s="235">
        <v>3157</v>
      </c>
      <c r="H48" s="235">
        <v>31445</v>
      </c>
      <c r="I48" s="235">
        <v>95114</v>
      </c>
      <c r="J48" s="251">
        <f t="shared" si="11"/>
        <v>0.10548917702826051</v>
      </c>
      <c r="K48" s="235">
        <v>300134</v>
      </c>
      <c r="L48" s="253">
        <f t="shared" si="12"/>
        <v>0.33287306451416132</v>
      </c>
      <c r="M48" s="235">
        <v>901647</v>
      </c>
      <c r="N48" s="239">
        <f t="shared" si="3"/>
        <v>12.716447591109105</v>
      </c>
      <c r="O48" s="235">
        <v>0</v>
      </c>
      <c r="P48" s="240">
        <v>70904</v>
      </c>
    </row>
    <row r="49" spans="1:16" x14ac:dyDescent="0.3">
      <c r="A49" t="s">
        <v>59</v>
      </c>
      <c r="B49" s="235">
        <v>457297</v>
      </c>
      <c r="C49" s="235">
        <v>183317</v>
      </c>
      <c r="D49" s="235">
        <v>640614</v>
      </c>
      <c r="E49" s="251">
        <f t="shared" si="10"/>
        <v>0.70446145505609947</v>
      </c>
      <c r="F49" s="235">
        <v>53712</v>
      </c>
      <c r="G49" s="235">
        <v>6500</v>
      </c>
      <c r="H49" s="235">
        <v>5771</v>
      </c>
      <c r="I49" s="235">
        <v>65983</v>
      </c>
      <c r="J49" s="251">
        <f t="shared" si="11"/>
        <v>7.2559263751598643E-2</v>
      </c>
      <c r="K49" s="235">
        <v>202770</v>
      </c>
      <c r="L49" s="253">
        <f t="shared" si="12"/>
        <v>0.2229792811923019</v>
      </c>
      <c r="M49" s="235">
        <v>909367</v>
      </c>
      <c r="N49" s="239">
        <f t="shared" si="3"/>
        <v>13.773279413546589</v>
      </c>
      <c r="O49" s="235">
        <v>23940</v>
      </c>
      <c r="P49" s="215">
        <v>66024</v>
      </c>
    </row>
    <row r="50" spans="1:16" x14ac:dyDescent="0.3">
      <c r="A50" t="s">
        <v>60</v>
      </c>
      <c r="B50" s="235">
        <v>640047</v>
      </c>
      <c r="C50" s="235">
        <v>240879</v>
      </c>
      <c r="D50" s="235">
        <v>880926</v>
      </c>
      <c r="E50" s="251">
        <f t="shared" si="10"/>
        <v>0.44201801939222185</v>
      </c>
      <c r="F50" s="235">
        <v>141486</v>
      </c>
      <c r="G50" s="235">
        <v>82208</v>
      </c>
      <c r="H50" s="235">
        <v>19731</v>
      </c>
      <c r="I50" s="235">
        <v>243425</v>
      </c>
      <c r="J50" s="251">
        <f t="shared" si="11"/>
        <v>0.12214219624639482</v>
      </c>
      <c r="K50" s="235">
        <v>868613</v>
      </c>
      <c r="L50" s="253">
        <f t="shared" si="12"/>
        <v>0.43583978436138332</v>
      </c>
      <c r="M50" s="235">
        <v>1992964</v>
      </c>
      <c r="N50" s="239">
        <f t="shared" si="3"/>
        <v>25.514838048905389</v>
      </c>
      <c r="O50" s="235">
        <v>0</v>
      </c>
      <c r="P50" s="240">
        <v>78110</v>
      </c>
    </row>
    <row r="51" spans="1:16" x14ac:dyDescent="0.3">
      <c r="A51" t="s">
        <v>89</v>
      </c>
      <c r="B51" s="235">
        <v>274894</v>
      </c>
      <c r="C51" s="235">
        <v>76540</v>
      </c>
      <c r="D51" s="235">
        <v>351434</v>
      </c>
      <c r="E51" s="251">
        <f t="shared" si="10"/>
        <v>0.76821548173861343</v>
      </c>
      <c r="F51" s="235">
        <v>12500</v>
      </c>
      <c r="G51" s="235">
        <v>0</v>
      </c>
      <c r="H51" s="235">
        <v>1000</v>
      </c>
      <c r="I51" s="235">
        <v>13500</v>
      </c>
      <c r="J51" s="251">
        <f t="shared" si="11"/>
        <v>2.9510260826986805E-2</v>
      </c>
      <c r="K51" s="235">
        <v>92534</v>
      </c>
      <c r="L51" s="253">
        <f t="shared" si="12"/>
        <v>0.20227425743439978</v>
      </c>
      <c r="M51" s="235">
        <v>457468</v>
      </c>
      <c r="N51" s="239">
        <f t="shared" si="3"/>
        <v>7.3844713478611785</v>
      </c>
      <c r="O51" s="235">
        <v>0</v>
      </c>
      <c r="P51" s="215">
        <v>61950</v>
      </c>
    </row>
    <row r="52" spans="1:16" x14ac:dyDescent="0.3">
      <c r="B52" s="237"/>
      <c r="C52" s="237"/>
      <c r="D52" s="237"/>
      <c r="E52" s="38"/>
      <c r="F52" s="237"/>
      <c r="G52" s="237"/>
      <c r="H52" s="237"/>
      <c r="I52" s="237"/>
      <c r="J52" s="38"/>
      <c r="K52" s="237"/>
      <c r="L52" s="255"/>
      <c r="M52" s="237"/>
      <c r="N52" s="239"/>
      <c r="O52" s="237"/>
      <c r="P52" s="243"/>
    </row>
    <row r="53" spans="1:16" x14ac:dyDescent="0.3">
      <c r="A53" s="46" t="s">
        <v>62</v>
      </c>
      <c r="B53" s="236"/>
      <c r="C53" s="236"/>
      <c r="D53" s="236"/>
      <c r="E53" s="38"/>
      <c r="F53" s="236"/>
      <c r="G53" s="236"/>
      <c r="H53" s="236"/>
      <c r="I53" s="236"/>
      <c r="J53" s="38"/>
      <c r="K53" s="236"/>
      <c r="L53" s="255"/>
      <c r="M53" s="236"/>
      <c r="N53" s="239"/>
      <c r="O53" s="236"/>
      <c r="P53" s="241"/>
    </row>
    <row r="54" spans="1:16" x14ac:dyDescent="0.3">
      <c r="A54" t="s">
        <v>63</v>
      </c>
      <c r="B54" s="235">
        <v>815223</v>
      </c>
      <c r="C54" s="235">
        <v>316826</v>
      </c>
      <c r="D54" s="235">
        <v>1132049</v>
      </c>
      <c r="E54" s="251">
        <f>D54/M54</f>
        <v>0.72835942853282465</v>
      </c>
      <c r="F54" s="235">
        <v>113015</v>
      </c>
      <c r="G54" s="235">
        <v>38935</v>
      </c>
      <c r="H54" s="235">
        <v>20696</v>
      </c>
      <c r="I54" s="235">
        <v>172646</v>
      </c>
      <c r="J54" s="251">
        <f>I54/M54</f>
        <v>0.11108029943799079</v>
      </c>
      <c r="K54" s="235">
        <v>249550</v>
      </c>
      <c r="L54" s="253">
        <f>K54/M54</f>
        <v>0.16056027202918458</v>
      </c>
      <c r="M54" s="235">
        <v>1554245</v>
      </c>
      <c r="N54" s="239">
        <f t="shared" si="3"/>
        <v>14.147248366132057</v>
      </c>
      <c r="O54" s="235">
        <v>0</v>
      </c>
      <c r="P54" s="215">
        <v>109862</v>
      </c>
    </row>
    <row r="55" spans="1:16" x14ac:dyDescent="0.3">
      <c r="A55" t="s">
        <v>64</v>
      </c>
      <c r="B55" s="235">
        <v>1272878</v>
      </c>
      <c r="C55" s="235">
        <v>330855</v>
      </c>
      <c r="D55" s="235">
        <v>1603733</v>
      </c>
      <c r="E55" s="251">
        <f>D55/M55</f>
        <v>0.64497658956492221</v>
      </c>
      <c r="F55" s="235">
        <v>123584</v>
      </c>
      <c r="G55" s="235">
        <v>74314</v>
      </c>
      <c r="H55" s="235">
        <v>32706</v>
      </c>
      <c r="I55" s="235">
        <v>230604</v>
      </c>
      <c r="J55" s="251">
        <f>I55/M55</f>
        <v>9.2742483605456352E-2</v>
      </c>
      <c r="K55" s="235">
        <v>652161</v>
      </c>
      <c r="L55" s="253">
        <f>K55/M55</f>
        <v>0.2622809268296214</v>
      </c>
      <c r="M55" s="235">
        <v>2486498</v>
      </c>
      <c r="N55" s="239">
        <f t="shared" si="3"/>
        <v>22.37810157227327</v>
      </c>
      <c r="O55" s="235">
        <v>0</v>
      </c>
      <c r="P55" s="240">
        <v>111113</v>
      </c>
    </row>
    <row r="56" spans="1:16" x14ac:dyDescent="0.3">
      <c r="A56" t="s">
        <v>65</v>
      </c>
      <c r="B56" s="235">
        <v>1085141</v>
      </c>
      <c r="C56" s="235">
        <v>411793</v>
      </c>
      <c r="D56" s="235">
        <v>1496934</v>
      </c>
      <c r="E56" s="251">
        <f>D56/M56</f>
        <v>0.68311009965998148</v>
      </c>
      <c r="F56" s="235">
        <v>219625</v>
      </c>
      <c r="G56" s="235">
        <v>76687</v>
      </c>
      <c r="H56" s="235">
        <v>14255</v>
      </c>
      <c r="I56" s="235">
        <v>310567</v>
      </c>
      <c r="J56" s="251">
        <f>I56/M56</f>
        <v>0.14172398670956865</v>
      </c>
      <c r="K56" s="235">
        <v>383850</v>
      </c>
      <c r="L56" s="253">
        <f>K56/M56</f>
        <v>0.17516591363044989</v>
      </c>
      <c r="M56" s="235">
        <v>2191351</v>
      </c>
      <c r="N56" s="239">
        <f t="shared" si="3"/>
        <v>26.776692978811798</v>
      </c>
      <c r="O56" s="235">
        <v>0</v>
      </c>
      <c r="P56" s="215">
        <v>81838</v>
      </c>
    </row>
    <row r="57" spans="1:16" x14ac:dyDescent="0.3">
      <c r="A57" t="s">
        <v>66</v>
      </c>
      <c r="B57" s="235">
        <v>412937</v>
      </c>
      <c r="C57" s="235">
        <v>175024</v>
      </c>
      <c r="D57" s="235">
        <v>587961</v>
      </c>
      <c r="E57" s="251">
        <f>D57/M57</f>
        <v>0.73979878151588285</v>
      </c>
      <c r="F57" s="235">
        <v>51291</v>
      </c>
      <c r="G57" s="235">
        <v>7071</v>
      </c>
      <c r="H57" s="235">
        <v>10523</v>
      </c>
      <c r="I57" s="235">
        <v>68885</v>
      </c>
      <c r="J57" s="251">
        <f>I57/M57</f>
        <v>8.667418258136439E-2</v>
      </c>
      <c r="K57" s="235">
        <v>137912</v>
      </c>
      <c r="L57" s="253">
        <f>K57/M57</f>
        <v>0.17352703590275279</v>
      </c>
      <c r="M57" s="235">
        <v>794758</v>
      </c>
      <c r="N57" s="239">
        <f t="shared" si="3"/>
        <v>8.0241302021283047</v>
      </c>
      <c r="O57" s="235">
        <v>0</v>
      </c>
      <c r="P57" s="215">
        <v>99046</v>
      </c>
    </row>
    <row r="58" spans="1:16" x14ac:dyDescent="0.3">
      <c r="B58" s="236"/>
      <c r="C58" s="236"/>
      <c r="D58" s="236"/>
      <c r="E58" s="251"/>
      <c r="F58" s="236"/>
      <c r="G58" s="236"/>
      <c r="H58" s="236"/>
      <c r="I58" s="236"/>
      <c r="J58" s="251"/>
      <c r="K58" s="236"/>
      <c r="L58" s="253"/>
      <c r="M58" s="236"/>
      <c r="N58" s="239"/>
      <c r="O58" s="236"/>
      <c r="P58" s="241"/>
    </row>
    <row r="59" spans="1:16" x14ac:dyDescent="0.3">
      <c r="A59" s="46" t="s">
        <v>67</v>
      </c>
      <c r="B59" s="238"/>
      <c r="C59" s="238"/>
      <c r="D59" s="238"/>
      <c r="E59" s="38"/>
      <c r="F59" s="238"/>
      <c r="G59" s="238"/>
      <c r="H59" s="238"/>
      <c r="I59" s="238"/>
      <c r="J59" s="38"/>
      <c r="K59" s="238"/>
      <c r="L59" s="255"/>
      <c r="M59" s="238"/>
      <c r="N59" s="239"/>
      <c r="O59" s="238"/>
      <c r="P59" s="244"/>
    </row>
    <row r="60" spans="1:16" x14ac:dyDescent="0.3">
      <c r="A60" t="s">
        <v>68</v>
      </c>
      <c r="B60" s="235">
        <v>1326372</v>
      </c>
      <c r="C60" s="235">
        <v>341525</v>
      </c>
      <c r="D60" s="235">
        <v>1667897</v>
      </c>
      <c r="E60" s="251">
        <f>D60/M60</f>
        <v>0.71334900402972989</v>
      </c>
      <c r="F60" s="235">
        <v>174094</v>
      </c>
      <c r="G60" s="235">
        <v>160205</v>
      </c>
      <c r="H60" s="235">
        <v>70509</v>
      </c>
      <c r="I60" s="235">
        <v>404808</v>
      </c>
      <c r="J60" s="251">
        <f>I60/M60</f>
        <v>0.17313382278597952</v>
      </c>
      <c r="K60" s="235">
        <v>265417</v>
      </c>
      <c r="L60" s="253">
        <f>K60/M60</f>
        <v>0.11351717318429064</v>
      </c>
      <c r="M60" s="235">
        <v>2338122</v>
      </c>
      <c r="N60" s="239">
        <f t="shared" si="3"/>
        <v>10.328990789212114</v>
      </c>
      <c r="O60" s="235">
        <v>0</v>
      </c>
      <c r="P60" s="215">
        <v>226365</v>
      </c>
    </row>
    <row r="61" spans="1:16" x14ac:dyDescent="0.3">
      <c r="A61" t="s">
        <v>69</v>
      </c>
      <c r="B61" s="235">
        <v>2811585</v>
      </c>
      <c r="C61" s="235">
        <v>1085127</v>
      </c>
      <c r="D61" s="235">
        <v>3896712</v>
      </c>
      <c r="E61" s="251">
        <f>D61/M61</f>
        <v>0.72324894743445733</v>
      </c>
      <c r="F61" s="235">
        <v>299092</v>
      </c>
      <c r="G61" s="235">
        <v>69620</v>
      </c>
      <c r="H61" s="235">
        <v>0</v>
      </c>
      <c r="I61" s="235">
        <v>368712</v>
      </c>
      <c r="J61" s="251">
        <f>I61/M61</f>
        <v>6.8434763951365565E-2</v>
      </c>
      <c r="K61" s="235">
        <v>1122364</v>
      </c>
      <c r="L61" s="253">
        <f>K61/M61</f>
        <v>0.20831628861417709</v>
      </c>
      <c r="M61" s="235">
        <v>5387788</v>
      </c>
      <c r="N61" s="239">
        <f t="shared" si="3"/>
        <v>16.849843472930669</v>
      </c>
      <c r="O61" s="235">
        <v>0</v>
      </c>
      <c r="P61" s="245">
        <v>319753</v>
      </c>
    </row>
    <row r="62" spans="1:16" x14ac:dyDescent="0.3">
      <c r="A62" t="s">
        <v>70</v>
      </c>
      <c r="B62" s="235">
        <v>1583198</v>
      </c>
      <c r="C62" s="235">
        <v>610331</v>
      </c>
      <c r="D62" s="235">
        <v>2193529</v>
      </c>
      <c r="E62" s="251">
        <f>D62/M62</f>
        <v>0.74510533241754695</v>
      </c>
      <c r="F62" s="235">
        <v>107840</v>
      </c>
      <c r="G62" s="235">
        <v>49097</v>
      </c>
      <c r="H62" s="235">
        <v>15040</v>
      </c>
      <c r="I62" s="235">
        <v>171977</v>
      </c>
      <c r="J62" s="251">
        <f>I62/M62</f>
        <v>5.8417727667686395E-2</v>
      </c>
      <c r="K62" s="235">
        <v>578412</v>
      </c>
      <c r="L62" s="253">
        <f>K62/M62</f>
        <v>0.19647693991476664</v>
      </c>
      <c r="M62" s="235">
        <v>2943918</v>
      </c>
      <c r="N62" s="239">
        <f t="shared" si="3"/>
        <v>13.949309148803094</v>
      </c>
      <c r="O62" s="235">
        <v>162774</v>
      </c>
      <c r="P62" s="240">
        <v>211044</v>
      </c>
    </row>
    <row r="63" spans="1:16" x14ac:dyDescent="0.3">
      <c r="A63" t="s">
        <v>71</v>
      </c>
      <c r="B63" s="235">
        <v>1582976</v>
      </c>
      <c r="C63" s="235">
        <v>642582</v>
      </c>
      <c r="D63" s="235">
        <v>2225558</v>
      </c>
      <c r="E63" s="251">
        <f>D63/M63</f>
        <v>0.51732403421804174</v>
      </c>
      <c r="F63" s="235">
        <v>49073</v>
      </c>
      <c r="G63" s="235">
        <v>27376</v>
      </c>
      <c r="H63" s="235">
        <v>2450</v>
      </c>
      <c r="I63" s="235">
        <v>78899</v>
      </c>
      <c r="J63" s="251">
        <f>I63/M63</f>
        <v>1.8339827124599434E-2</v>
      </c>
      <c r="K63" s="235">
        <v>1997601</v>
      </c>
      <c r="L63" s="253">
        <f>K63/M63</f>
        <v>0.4643361386573589</v>
      </c>
      <c r="M63" s="235">
        <v>4302058</v>
      </c>
      <c r="N63" s="239">
        <f t="shared" si="3"/>
        <v>19.758682772240849</v>
      </c>
      <c r="O63" s="235">
        <v>52939</v>
      </c>
      <c r="P63" s="240">
        <v>217730</v>
      </c>
    </row>
    <row r="64" spans="1:16" x14ac:dyDescent="0.3">
      <c r="A64" t="s">
        <v>72</v>
      </c>
      <c r="B64" s="235">
        <v>2342573</v>
      </c>
      <c r="C64" s="235">
        <v>971270</v>
      </c>
      <c r="D64" s="235">
        <v>3313843</v>
      </c>
      <c r="E64" s="251">
        <f>D64/M64</f>
        <v>0.70263096238922806</v>
      </c>
      <c r="F64" s="235">
        <v>217000</v>
      </c>
      <c r="G64" s="235">
        <v>70000</v>
      </c>
      <c r="H64" s="235">
        <v>150467</v>
      </c>
      <c r="I64" s="235">
        <v>437467</v>
      </c>
      <c r="J64" s="251">
        <f>I64/M64</f>
        <v>9.2755709677111567E-2</v>
      </c>
      <c r="K64" s="235">
        <v>965025</v>
      </c>
      <c r="L64" s="253">
        <f>K64/M64</f>
        <v>0.20461332793366035</v>
      </c>
      <c r="M64" s="235">
        <v>4716335</v>
      </c>
      <c r="N64" s="239">
        <f t="shared" si="3"/>
        <v>27.713640183099169</v>
      </c>
      <c r="O64" s="235">
        <v>0</v>
      </c>
      <c r="P64" s="215">
        <v>170181</v>
      </c>
    </row>
    <row r="65" spans="1:16" x14ac:dyDescent="0.3">
      <c r="B65" s="236"/>
      <c r="C65" s="236"/>
      <c r="D65" s="236"/>
      <c r="E65" s="251"/>
      <c r="F65" s="236"/>
      <c r="G65" s="236"/>
      <c r="H65" s="236"/>
      <c r="I65" s="236"/>
      <c r="J65" s="251"/>
      <c r="K65" s="236"/>
      <c r="L65" s="253"/>
      <c r="M65" s="236"/>
      <c r="N65" s="239"/>
      <c r="O65" s="236"/>
      <c r="P65" s="241"/>
    </row>
    <row r="66" spans="1:16" x14ac:dyDescent="0.3">
      <c r="A66" s="46" t="s">
        <v>73</v>
      </c>
      <c r="B66" s="236"/>
      <c r="C66" s="236"/>
      <c r="D66" s="236"/>
      <c r="E66" s="38"/>
      <c r="F66" s="236"/>
      <c r="G66" s="236"/>
      <c r="H66" s="236"/>
      <c r="I66" s="236"/>
      <c r="J66" s="38"/>
      <c r="K66" s="236"/>
      <c r="L66" s="255"/>
      <c r="M66" s="236"/>
      <c r="N66" s="239"/>
      <c r="O66" s="236"/>
      <c r="P66" s="241"/>
    </row>
    <row r="67" spans="1:16" x14ac:dyDescent="0.3">
      <c r="A67" t="s">
        <v>74</v>
      </c>
      <c r="B67" s="235">
        <v>52000</v>
      </c>
      <c r="C67" s="235">
        <v>23805</v>
      </c>
      <c r="D67" s="235">
        <v>75805</v>
      </c>
      <c r="E67" s="251">
        <f>D67/M67</f>
        <v>0.84876612325331424</v>
      </c>
      <c r="F67" s="235">
        <v>9411</v>
      </c>
      <c r="G67" s="235">
        <v>0</v>
      </c>
      <c r="H67" s="235">
        <v>0</v>
      </c>
      <c r="I67" s="235">
        <v>9411</v>
      </c>
      <c r="J67" s="251">
        <f>I67/M67</f>
        <v>0.10537217843067001</v>
      </c>
      <c r="K67" s="235">
        <v>4096</v>
      </c>
      <c r="L67" s="253">
        <f>K67/M67</f>
        <v>4.5861698316015762E-2</v>
      </c>
      <c r="M67" s="235">
        <v>89312</v>
      </c>
      <c r="N67" s="239">
        <f t="shared" si="3"/>
        <v>27.0560436231445</v>
      </c>
      <c r="O67" s="236">
        <v>0</v>
      </c>
      <c r="P67" s="215">
        <v>3301</v>
      </c>
    </row>
    <row r="68" spans="1:16" x14ac:dyDescent="0.3">
      <c r="A68" t="s">
        <v>75</v>
      </c>
      <c r="B68" s="235">
        <v>191957</v>
      </c>
      <c r="C68" s="235">
        <v>82495</v>
      </c>
      <c r="D68" s="235">
        <v>274452</v>
      </c>
      <c r="E68" s="251">
        <f>D68/M68</f>
        <v>0.8255163763569261</v>
      </c>
      <c r="F68" s="235">
        <v>11888</v>
      </c>
      <c r="G68" s="235">
        <v>2007</v>
      </c>
      <c r="H68" s="235">
        <v>0</v>
      </c>
      <c r="I68" s="235">
        <v>13895</v>
      </c>
      <c r="J68" s="251">
        <f>I68/M68</f>
        <v>4.1794375881682361E-2</v>
      </c>
      <c r="K68" s="235">
        <v>44114</v>
      </c>
      <c r="L68" s="253">
        <f>K68/M68</f>
        <v>0.13268924776139157</v>
      </c>
      <c r="M68" s="235">
        <v>332461</v>
      </c>
      <c r="N68" s="239">
        <f t="shared" si="3"/>
        <v>19.723599905078309</v>
      </c>
      <c r="O68" s="235">
        <v>0</v>
      </c>
      <c r="P68" s="246">
        <v>16856</v>
      </c>
    </row>
    <row r="69" spans="1:16" x14ac:dyDescent="0.3">
      <c r="A69" s="42"/>
      <c r="B69" s="152"/>
      <c r="C69" s="152"/>
      <c r="D69" s="152"/>
      <c r="E69" s="42" t="s">
        <v>348</v>
      </c>
      <c r="F69" s="152"/>
      <c r="G69" s="152"/>
      <c r="H69" s="152"/>
      <c r="I69" s="152"/>
      <c r="J69" s="42" t="s">
        <v>348</v>
      </c>
      <c r="K69" s="152"/>
      <c r="L69" s="42" t="s">
        <v>348</v>
      </c>
      <c r="M69" s="152"/>
      <c r="N69" s="44"/>
      <c r="O69" s="152"/>
    </row>
    <row r="70" spans="1:16" x14ac:dyDescent="0.3">
      <c r="A70" s="42" t="s">
        <v>76</v>
      </c>
      <c r="B70" s="152">
        <f>SUM(B4:B68)</f>
        <v>23494923</v>
      </c>
      <c r="C70" s="152">
        <f>SUM(C4:C68)</f>
        <v>8760655</v>
      </c>
      <c r="D70" s="152">
        <f>SUM(D4:D68)</f>
        <v>32255578</v>
      </c>
      <c r="E70" s="153">
        <f>SUM(E4:E68)/53</f>
        <v>0.67411335398264316</v>
      </c>
      <c r="F70" s="152">
        <f>SUM(F4:F68)</f>
        <v>2466098</v>
      </c>
      <c r="G70" s="152">
        <f>SUM(G4:G68)</f>
        <v>927988</v>
      </c>
      <c r="H70" s="152">
        <f>SUM(H4:H68)</f>
        <v>546432</v>
      </c>
      <c r="I70" s="152">
        <f>SUM(I4:I68)</f>
        <v>3940518</v>
      </c>
      <c r="J70" s="153">
        <f>SUM(J4:J68)/53</f>
        <v>8.1681800872223029E-2</v>
      </c>
      <c r="K70" s="152">
        <f>SUM(K4:K68)</f>
        <v>12669932</v>
      </c>
      <c r="L70" s="153">
        <f>SUM(L4:L68)/53</f>
        <v>0.2442048451451338</v>
      </c>
      <c r="M70" s="152">
        <f>SUM(M4:M68)</f>
        <v>48866028</v>
      </c>
      <c r="N70" s="44">
        <f>SUM(M4:M68)/2949965</f>
        <v>16.564951787563583</v>
      </c>
      <c r="O70" s="152">
        <f>SUM(O4:O68)</f>
        <v>245359</v>
      </c>
    </row>
  </sheetData>
  <mergeCells count="6">
    <mergeCell ref="O1:O2"/>
    <mergeCell ref="B1:E1"/>
    <mergeCell ref="F1:J1"/>
    <mergeCell ref="K1:L1"/>
    <mergeCell ref="M1:M2"/>
    <mergeCell ref="N1:N2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C127-A58D-43A7-8AD7-9F2B63A9E66F}">
  <dimension ref="A1:AD70"/>
  <sheetViews>
    <sheetView workbookViewId="0">
      <selection activeCell="J28" sqref="J28"/>
    </sheetView>
  </sheetViews>
  <sheetFormatPr defaultRowHeight="14.4" x14ac:dyDescent="0.3"/>
  <cols>
    <col min="1" max="1" width="31" customWidth="1"/>
    <col min="2" max="2" width="10.33203125" bestFit="1" customWidth="1"/>
    <col min="9" max="9" width="10.33203125" bestFit="1" customWidth="1"/>
    <col min="10" max="10" width="11.6640625" bestFit="1" customWidth="1"/>
    <col min="14" max="14" width="11.33203125" customWidth="1"/>
    <col min="30" max="30" width="41.44140625" bestFit="1" customWidth="1"/>
  </cols>
  <sheetData>
    <row r="1" spans="1:30" x14ac:dyDescent="0.3">
      <c r="A1" s="154"/>
      <c r="B1" s="291" t="s">
        <v>349</v>
      </c>
      <c r="C1" s="292"/>
      <c r="D1" s="292"/>
      <c r="E1" s="292"/>
      <c r="F1" s="292"/>
      <c r="G1" s="292"/>
      <c r="H1" s="293"/>
      <c r="I1" s="294" t="s">
        <v>350</v>
      </c>
      <c r="J1" s="295"/>
      <c r="K1" s="296" t="s">
        <v>351</v>
      </c>
      <c r="L1" s="297"/>
      <c r="M1" s="155" t="s">
        <v>352</v>
      </c>
      <c r="N1" s="298" t="s">
        <v>353</v>
      </c>
    </row>
    <row r="2" spans="1:30" ht="32.4" thickBot="1" x14ac:dyDescent="0.35">
      <c r="A2" s="156" t="s">
        <v>0</v>
      </c>
      <c r="B2" s="157" t="s">
        <v>345</v>
      </c>
      <c r="C2" s="158" t="s">
        <v>354</v>
      </c>
      <c r="D2" s="158" t="s">
        <v>355</v>
      </c>
      <c r="E2" s="158" t="s">
        <v>356</v>
      </c>
      <c r="F2" s="158" t="s">
        <v>357</v>
      </c>
      <c r="G2" s="159" t="s">
        <v>358</v>
      </c>
      <c r="H2" s="160" t="s">
        <v>359</v>
      </c>
      <c r="I2" s="161" t="s">
        <v>343</v>
      </c>
      <c r="J2" s="162" t="s">
        <v>81</v>
      </c>
      <c r="K2" s="163" t="s">
        <v>360</v>
      </c>
      <c r="L2" s="164" t="s">
        <v>361</v>
      </c>
      <c r="M2" s="165" t="s">
        <v>345</v>
      </c>
      <c r="N2" s="299"/>
    </row>
    <row r="3" spans="1:30" x14ac:dyDescent="0.3">
      <c r="A3" s="46" t="s">
        <v>9</v>
      </c>
      <c r="B3" s="247"/>
      <c r="C3" s="248"/>
      <c r="D3" s="248"/>
      <c r="E3" s="248"/>
      <c r="F3" s="248"/>
      <c r="G3" s="248"/>
      <c r="H3" s="249"/>
      <c r="I3" s="248"/>
      <c r="J3" s="248"/>
      <c r="K3" s="249"/>
      <c r="L3" s="249"/>
      <c r="M3" s="249"/>
      <c r="N3" s="249"/>
      <c r="AD3" t="s">
        <v>629</v>
      </c>
    </row>
    <row r="4" spans="1:30" x14ac:dyDescent="0.3">
      <c r="A4" s="17" t="s">
        <v>10</v>
      </c>
      <c r="B4" s="215">
        <v>16852</v>
      </c>
      <c r="C4" s="220">
        <v>0</v>
      </c>
      <c r="D4" s="220">
        <v>497</v>
      </c>
      <c r="E4" s="215">
        <v>0</v>
      </c>
      <c r="F4" s="215">
        <v>1313</v>
      </c>
      <c r="G4" s="215">
        <v>0</v>
      </c>
      <c r="H4" s="220">
        <v>27</v>
      </c>
      <c r="I4" s="215">
        <f t="shared" ref="I4:I15" si="0">SUM(B4:H4)</f>
        <v>18689</v>
      </c>
      <c r="J4" s="216">
        <f>I4/AD4</f>
        <v>2.4753642384105961</v>
      </c>
      <c r="K4" s="224">
        <v>0</v>
      </c>
      <c r="L4" s="224">
        <f>K4+49</f>
        <v>49</v>
      </c>
      <c r="M4" s="223">
        <v>9</v>
      </c>
      <c r="N4" s="215">
        <v>2046</v>
      </c>
      <c r="AD4" s="26">
        <f>Expenditures!P4</f>
        <v>7550</v>
      </c>
    </row>
    <row r="5" spans="1:30" x14ac:dyDescent="0.3">
      <c r="A5" s="17" t="s">
        <v>12</v>
      </c>
      <c r="B5" s="215">
        <v>24378</v>
      </c>
      <c r="C5" s="220">
        <v>0</v>
      </c>
      <c r="D5" s="220">
        <v>152</v>
      </c>
      <c r="E5" s="220">
        <v>0</v>
      </c>
      <c r="F5" s="215">
        <v>1384</v>
      </c>
      <c r="G5" s="220">
        <v>0</v>
      </c>
      <c r="H5" s="220">
        <v>0</v>
      </c>
      <c r="I5" s="166">
        <f t="shared" si="0"/>
        <v>25914</v>
      </c>
      <c r="J5" s="217">
        <f>I5/AD5</f>
        <v>2.6630356592333779</v>
      </c>
      <c r="K5" s="224">
        <v>0</v>
      </c>
      <c r="L5" s="224">
        <f t="shared" ref="L5:L68" si="1">K5+49</f>
        <v>49</v>
      </c>
      <c r="M5" s="226">
        <v>1</v>
      </c>
      <c r="N5" s="226">
        <v>0</v>
      </c>
      <c r="AD5" s="26">
        <f>Expenditures!P5</f>
        <v>9731</v>
      </c>
    </row>
    <row r="6" spans="1:30" x14ac:dyDescent="0.3">
      <c r="A6" s="17" t="s">
        <v>13</v>
      </c>
      <c r="B6" s="215">
        <v>13625</v>
      </c>
      <c r="C6" s="220">
        <v>483</v>
      </c>
      <c r="D6" s="220">
        <v>185</v>
      </c>
      <c r="E6" s="220">
        <v>562</v>
      </c>
      <c r="F6" s="215">
        <v>1322</v>
      </c>
      <c r="G6" s="220">
        <v>0</v>
      </c>
      <c r="H6" s="220">
        <v>59</v>
      </c>
      <c r="I6" s="166">
        <f t="shared" si="0"/>
        <v>16236</v>
      </c>
      <c r="J6" s="216">
        <f t="shared" ref="J6:J15" si="2">I6/AD6</f>
        <v>2.0201567749160136</v>
      </c>
      <c r="K6" s="224">
        <v>0</v>
      </c>
      <c r="L6" s="224">
        <f t="shared" si="1"/>
        <v>49</v>
      </c>
      <c r="M6" s="220">
        <v>1</v>
      </c>
      <c r="N6" s="215">
        <v>1064</v>
      </c>
      <c r="AD6" s="26">
        <f>Expenditures!P6</f>
        <v>8037</v>
      </c>
    </row>
    <row r="7" spans="1:30" x14ac:dyDescent="0.3">
      <c r="A7" s="17" t="s">
        <v>14</v>
      </c>
      <c r="B7" s="215">
        <v>26866</v>
      </c>
      <c r="C7" s="215">
        <v>3998</v>
      </c>
      <c r="D7" s="215">
        <v>1025</v>
      </c>
      <c r="E7" s="220">
        <v>65</v>
      </c>
      <c r="F7" s="215">
        <v>2573</v>
      </c>
      <c r="G7" s="215">
        <v>0</v>
      </c>
      <c r="H7" s="215">
        <v>0</v>
      </c>
      <c r="I7" s="166">
        <f t="shared" si="0"/>
        <v>34527</v>
      </c>
      <c r="J7" s="217">
        <f t="shared" si="2"/>
        <v>1.9077798651784728</v>
      </c>
      <c r="K7" s="224">
        <v>0</v>
      </c>
      <c r="L7" s="224">
        <f t="shared" si="1"/>
        <v>49</v>
      </c>
      <c r="M7" s="220">
        <v>8</v>
      </c>
      <c r="N7" s="220">
        <v>123</v>
      </c>
      <c r="AD7" s="26">
        <f>Expenditures!P7</f>
        <v>18098</v>
      </c>
    </row>
    <row r="8" spans="1:30" x14ac:dyDescent="0.3">
      <c r="A8" s="17" t="s">
        <v>15</v>
      </c>
      <c r="B8" s="215">
        <v>21408</v>
      </c>
      <c r="C8" s="220">
        <v>0</v>
      </c>
      <c r="D8" s="220">
        <v>412</v>
      </c>
      <c r="E8" s="220">
        <v>0</v>
      </c>
      <c r="F8" s="215">
        <v>3675</v>
      </c>
      <c r="G8" s="220">
        <v>0</v>
      </c>
      <c r="H8" s="215">
        <v>0</v>
      </c>
      <c r="I8" s="166">
        <f t="shared" si="0"/>
        <v>25495</v>
      </c>
      <c r="J8" s="216">
        <f t="shared" si="2"/>
        <v>2.8955139125496876</v>
      </c>
      <c r="K8" s="220">
        <v>0</v>
      </c>
      <c r="L8" s="224">
        <f t="shared" si="1"/>
        <v>49</v>
      </c>
      <c r="M8" s="223">
        <v>8</v>
      </c>
      <c r="N8" s="215">
        <v>1112</v>
      </c>
      <c r="AD8" s="26">
        <f>Expenditures!P8</f>
        <v>8805</v>
      </c>
    </row>
    <row r="9" spans="1:30" x14ac:dyDescent="0.3">
      <c r="A9" s="17" t="s">
        <v>17</v>
      </c>
      <c r="B9" s="215">
        <v>10024</v>
      </c>
      <c r="C9" s="220">
        <v>113</v>
      </c>
      <c r="D9" s="220">
        <v>246</v>
      </c>
      <c r="E9" s="220">
        <v>228</v>
      </c>
      <c r="F9" s="220">
        <v>936</v>
      </c>
      <c r="G9" s="215">
        <v>0</v>
      </c>
      <c r="H9" s="220">
        <v>123</v>
      </c>
      <c r="I9" s="166">
        <f t="shared" si="0"/>
        <v>11670</v>
      </c>
      <c r="J9" s="217">
        <f t="shared" si="2"/>
        <v>1.5914359743624711</v>
      </c>
      <c r="K9" s="224">
        <v>0</v>
      </c>
      <c r="L9" s="224">
        <f t="shared" si="1"/>
        <v>49</v>
      </c>
      <c r="M9" s="223">
        <v>1</v>
      </c>
      <c r="N9" s="223">
        <v>0</v>
      </c>
      <c r="AD9" s="26">
        <f>Expenditures!P9</f>
        <v>7333</v>
      </c>
    </row>
    <row r="10" spans="1:30" x14ac:dyDescent="0.3">
      <c r="A10" s="17" t="s">
        <v>19</v>
      </c>
      <c r="B10" s="215">
        <v>15448</v>
      </c>
      <c r="C10" s="220">
        <v>740</v>
      </c>
      <c r="D10" s="220">
        <v>378</v>
      </c>
      <c r="E10" s="220">
        <v>97</v>
      </c>
      <c r="F10" s="215">
        <v>0</v>
      </c>
      <c r="G10" s="215">
        <v>0</v>
      </c>
      <c r="H10" s="215">
        <v>0</v>
      </c>
      <c r="I10" s="166">
        <f t="shared" si="0"/>
        <v>16663</v>
      </c>
      <c r="J10" s="216">
        <f t="shared" si="2"/>
        <v>2.9228205577968778</v>
      </c>
      <c r="K10" s="224">
        <v>0</v>
      </c>
      <c r="L10" s="224">
        <f t="shared" si="1"/>
        <v>49</v>
      </c>
      <c r="M10" s="220">
        <v>19</v>
      </c>
      <c r="N10" s="220">
        <v>300</v>
      </c>
      <c r="AD10" s="26">
        <f>Expenditures!P10</f>
        <v>5701</v>
      </c>
    </row>
    <row r="11" spans="1:30" x14ac:dyDescent="0.3">
      <c r="A11" s="17" t="s">
        <v>20</v>
      </c>
      <c r="B11" s="215">
        <v>2700</v>
      </c>
      <c r="C11" s="220">
        <v>139</v>
      </c>
      <c r="D11" s="220">
        <v>0</v>
      </c>
      <c r="E11" s="220">
        <v>498</v>
      </c>
      <c r="F11" s="220">
        <v>20</v>
      </c>
      <c r="G11" s="215">
        <v>0</v>
      </c>
      <c r="H11" s="215">
        <v>0</v>
      </c>
      <c r="I11" s="166">
        <f t="shared" si="0"/>
        <v>3357</v>
      </c>
      <c r="J11" s="217">
        <f t="shared" si="2"/>
        <v>0.33603603603603605</v>
      </c>
      <c r="K11" s="224">
        <v>0</v>
      </c>
      <c r="L11" s="224">
        <f t="shared" si="1"/>
        <v>49</v>
      </c>
      <c r="M11" s="220">
        <v>4</v>
      </c>
      <c r="N11" s="215">
        <v>2875</v>
      </c>
      <c r="AD11" s="26">
        <f>Expenditures!P11</f>
        <v>9990</v>
      </c>
    </row>
    <row r="12" spans="1:30" x14ac:dyDescent="0.3">
      <c r="A12" s="17" t="s">
        <v>21</v>
      </c>
      <c r="B12" s="215">
        <v>33266</v>
      </c>
      <c r="C12" s="220">
        <v>163</v>
      </c>
      <c r="D12" s="220">
        <v>182</v>
      </c>
      <c r="E12" s="220">
        <v>87</v>
      </c>
      <c r="F12" s="215">
        <v>1498</v>
      </c>
      <c r="G12" s="215">
        <v>0</v>
      </c>
      <c r="H12" s="215">
        <v>0</v>
      </c>
      <c r="I12" s="166">
        <f t="shared" si="0"/>
        <v>35196</v>
      </c>
      <c r="J12" s="216">
        <f t="shared" si="2"/>
        <v>7.3925645872715817</v>
      </c>
      <c r="K12" s="224">
        <v>0</v>
      </c>
      <c r="L12" s="224">
        <f t="shared" si="1"/>
        <v>49</v>
      </c>
      <c r="M12" s="220">
        <v>22</v>
      </c>
      <c r="N12" s="215">
        <v>2008</v>
      </c>
      <c r="AD12" s="26">
        <f>Expenditures!P12</f>
        <v>4761</v>
      </c>
    </row>
    <row r="13" spans="1:30" x14ac:dyDescent="0.3">
      <c r="A13" s="17" t="s">
        <v>23</v>
      </c>
      <c r="B13" s="215">
        <v>27777</v>
      </c>
      <c r="C13" s="220">
        <v>29</v>
      </c>
      <c r="D13" s="220">
        <v>326</v>
      </c>
      <c r="E13" s="220">
        <v>287</v>
      </c>
      <c r="F13" s="215">
        <v>1495</v>
      </c>
      <c r="G13" s="215">
        <v>0</v>
      </c>
      <c r="H13" s="215">
        <v>1134</v>
      </c>
      <c r="I13" s="166">
        <f t="shared" si="0"/>
        <v>31048</v>
      </c>
      <c r="J13" s="217">
        <f t="shared" si="2"/>
        <v>2.5798088907353551</v>
      </c>
      <c r="K13" s="220">
        <v>0</v>
      </c>
      <c r="L13" s="224">
        <f t="shared" si="1"/>
        <v>49</v>
      </c>
      <c r="M13" s="220">
        <v>10</v>
      </c>
      <c r="N13" s="215">
        <v>1577</v>
      </c>
      <c r="AD13" s="26">
        <f>Expenditures!P13</f>
        <v>12035</v>
      </c>
    </row>
    <row r="14" spans="1:30" x14ac:dyDescent="0.3">
      <c r="A14" s="17" t="s">
        <v>24</v>
      </c>
      <c r="B14" s="215">
        <v>23773</v>
      </c>
      <c r="C14" s="220">
        <v>130</v>
      </c>
      <c r="D14" s="220">
        <v>199</v>
      </c>
      <c r="E14" s="220">
        <v>0</v>
      </c>
      <c r="F14" s="220">
        <v>737</v>
      </c>
      <c r="G14" s="220">
        <v>0</v>
      </c>
      <c r="H14" s="220">
        <v>0</v>
      </c>
      <c r="I14" s="166">
        <f t="shared" si="0"/>
        <v>24839</v>
      </c>
      <c r="J14" s="216">
        <f t="shared" si="2"/>
        <v>3.0503499938597569</v>
      </c>
      <c r="K14" s="220">
        <v>1</v>
      </c>
      <c r="L14" s="224">
        <f t="shared" si="1"/>
        <v>50</v>
      </c>
      <c r="M14" s="220">
        <v>1</v>
      </c>
      <c r="N14" s="220">
        <v>0</v>
      </c>
      <c r="AD14" s="26">
        <f>Expenditures!P14</f>
        <v>8143</v>
      </c>
    </row>
    <row r="15" spans="1:30" x14ac:dyDescent="0.3">
      <c r="A15" s="17" t="s">
        <v>25</v>
      </c>
      <c r="B15" s="215">
        <v>16371</v>
      </c>
      <c r="C15" s="220">
        <v>272</v>
      </c>
      <c r="D15" s="220">
        <v>217</v>
      </c>
      <c r="E15" s="220">
        <v>189</v>
      </c>
      <c r="F15" s="215">
        <v>1369</v>
      </c>
      <c r="G15" s="215">
        <v>0</v>
      </c>
      <c r="H15" s="215">
        <v>0</v>
      </c>
      <c r="I15" s="166">
        <f t="shared" si="0"/>
        <v>18418</v>
      </c>
      <c r="J15" s="217">
        <f t="shared" si="2"/>
        <v>1.4896473633128438</v>
      </c>
      <c r="K15" s="224">
        <v>0</v>
      </c>
      <c r="L15" s="224">
        <f t="shared" si="1"/>
        <v>49</v>
      </c>
      <c r="M15" s="223">
        <v>52</v>
      </c>
      <c r="N15" s="220">
        <v>202</v>
      </c>
      <c r="AD15" s="26">
        <f>Expenditures!P15</f>
        <v>12364</v>
      </c>
    </row>
    <row r="16" spans="1:30" x14ac:dyDescent="0.3">
      <c r="A16" s="17"/>
      <c r="B16" s="215"/>
      <c r="C16" s="215"/>
      <c r="D16" s="215"/>
      <c r="E16" s="215"/>
      <c r="F16" s="215"/>
      <c r="G16" s="215"/>
      <c r="H16" s="215"/>
      <c r="I16" s="166"/>
      <c r="J16" s="168"/>
      <c r="K16" s="225"/>
      <c r="L16" s="224"/>
      <c r="M16" s="223"/>
      <c r="N16" s="223"/>
    </row>
    <row r="17" spans="1:30" x14ac:dyDescent="0.3">
      <c r="A17" s="23" t="s">
        <v>26</v>
      </c>
      <c r="B17" s="215"/>
      <c r="C17" s="215"/>
      <c r="D17" s="215"/>
      <c r="E17" s="215"/>
      <c r="F17" s="215"/>
      <c r="G17" s="215"/>
      <c r="H17" s="215"/>
      <c r="I17" s="166"/>
      <c r="J17" s="168"/>
      <c r="K17" s="225"/>
      <c r="L17" s="224"/>
      <c r="M17" s="223"/>
      <c r="N17" s="223"/>
    </row>
    <row r="18" spans="1:30" x14ac:dyDescent="0.3">
      <c r="A18" s="17" t="s">
        <v>27</v>
      </c>
      <c r="B18" s="215">
        <v>2497</v>
      </c>
      <c r="C18" s="220">
        <v>264</v>
      </c>
      <c r="D18" s="220">
        <v>153</v>
      </c>
      <c r="E18" s="220">
        <v>22</v>
      </c>
      <c r="F18" s="220">
        <v>651</v>
      </c>
      <c r="G18" s="215">
        <v>0</v>
      </c>
      <c r="H18" s="215">
        <v>1</v>
      </c>
      <c r="I18" s="166">
        <f t="shared" ref="I18:I32" si="3">SUM(B18:H18)</f>
        <v>3588</v>
      </c>
      <c r="J18" s="168">
        <f>I18/AD18</f>
        <v>0.12216547497446374</v>
      </c>
      <c r="K18" s="220">
        <v>1</v>
      </c>
      <c r="L18" s="224">
        <f t="shared" si="1"/>
        <v>50</v>
      </c>
      <c r="M18" s="223">
        <v>70</v>
      </c>
      <c r="N18" s="220">
        <v>893</v>
      </c>
      <c r="AD18" s="26">
        <f>Expenditures!P18</f>
        <v>29370</v>
      </c>
    </row>
    <row r="19" spans="1:30" x14ac:dyDescent="0.3">
      <c r="A19" s="17" t="s">
        <v>28</v>
      </c>
      <c r="B19" s="215">
        <v>61275</v>
      </c>
      <c r="C19" s="220">
        <v>27</v>
      </c>
      <c r="D19" s="215">
        <v>1679</v>
      </c>
      <c r="E19" s="220">
        <v>9</v>
      </c>
      <c r="F19" s="215">
        <v>2557</v>
      </c>
      <c r="G19" s="215">
        <v>0</v>
      </c>
      <c r="H19" s="215">
        <v>0</v>
      </c>
      <c r="I19" s="166">
        <f t="shared" si="3"/>
        <v>65547</v>
      </c>
      <c r="J19" s="168">
        <f>I19/AD19</f>
        <v>3.245382977669951</v>
      </c>
      <c r="K19" s="224">
        <v>0</v>
      </c>
      <c r="L19" s="224">
        <f t="shared" si="1"/>
        <v>49</v>
      </c>
      <c r="M19" s="223">
        <v>60</v>
      </c>
      <c r="N19" s="215">
        <v>9366</v>
      </c>
      <c r="AD19" s="26">
        <f>Expenditures!P19</f>
        <v>20197</v>
      </c>
    </row>
    <row r="20" spans="1:30" x14ac:dyDescent="0.3">
      <c r="A20" s="17" t="s">
        <v>30</v>
      </c>
      <c r="B20" s="215">
        <v>81989</v>
      </c>
      <c r="C20" s="220">
        <v>0</v>
      </c>
      <c r="D20" s="215">
        <v>1463</v>
      </c>
      <c r="E20" s="220">
        <v>0</v>
      </c>
      <c r="F20" s="215">
        <v>3260</v>
      </c>
      <c r="G20" s="220">
        <v>0</v>
      </c>
      <c r="H20" s="220">
        <v>20</v>
      </c>
      <c r="I20" s="166">
        <f t="shared" si="3"/>
        <v>86732</v>
      </c>
      <c r="J20" s="168">
        <f t="shared" ref="J20:J32" si="4">I20/AD20</f>
        <v>2.4918692179509279</v>
      </c>
      <c r="K20" s="224">
        <v>4</v>
      </c>
      <c r="L20" s="224">
        <f t="shared" si="1"/>
        <v>53</v>
      </c>
      <c r="M20" s="220">
        <v>12</v>
      </c>
      <c r="N20" s="215">
        <v>1876</v>
      </c>
      <c r="AD20" s="26">
        <f>Expenditures!P20</f>
        <v>34806</v>
      </c>
    </row>
    <row r="21" spans="1:30" x14ac:dyDescent="0.3">
      <c r="A21" s="17" t="s">
        <v>31</v>
      </c>
      <c r="B21" s="215">
        <v>56585</v>
      </c>
      <c r="C21" s="215">
        <v>26921</v>
      </c>
      <c r="D21" s="215">
        <v>1456</v>
      </c>
      <c r="E21" s="220">
        <v>791</v>
      </c>
      <c r="F21" s="215">
        <v>8543</v>
      </c>
      <c r="G21" s="215">
        <v>0</v>
      </c>
      <c r="H21" s="215">
        <v>602</v>
      </c>
      <c r="I21" s="166">
        <f t="shared" si="3"/>
        <v>94898</v>
      </c>
      <c r="J21" s="168">
        <f t="shared" si="4"/>
        <v>3.0185762453082257</v>
      </c>
      <c r="K21" s="224">
        <v>0</v>
      </c>
      <c r="L21" s="224">
        <f t="shared" si="1"/>
        <v>49</v>
      </c>
      <c r="M21" s="220">
        <v>41</v>
      </c>
      <c r="N21" s="215">
        <v>2952</v>
      </c>
      <c r="AD21" s="26">
        <f>Expenditures!P21</f>
        <v>31438</v>
      </c>
    </row>
    <row r="22" spans="1:30" x14ac:dyDescent="0.3">
      <c r="A22" s="17" t="s">
        <v>32</v>
      </c>
      <c r="B22" s="215">
        <v>39985</v>
      </c>
      <c r="C22" s="215">
        <v>5303</v>
      </c>
      <c r="D22" s="220">
        <v>517</v>
      </c>
      <c r="E22" s="215">
        <v>1209</v>
      </c>
      <c r="F22" s="220">
        <v>817</v>
      </c>
      <c r="G22" s="215">
        <v>0</v>
      </c>
      <c r="H22" s="220">
        <v>29</v>
      </c>
      <c r="I22" s="166">
        <f t="shared" si="3"/>
        <v>47860</v>
      </c>
      <c r="J22" s="168">
        <f t="shared" si="4"/>
        <v>2.2695371775417299</v>
      </c>
      <c r="K22" s="224">
        <v>2</v>
      </c>
      <c r="L22" s="224">
        <f t="shared" si="1"/>
        <v>51</v>
      </c>
      <c r="M22" s="220">
        <v>7</v>
      </c>
      <c r="N22" s="220">
        <v>556</v>
      </c>
      <c r="AD22" s="26">
        <f>Expenditures!P22</f>
        <v>21088</v>
      </c>
    </row>
    <row r="23" spans="1:30" x14ac:dyDescent="0.3">
      <c r="A23" s="17" t="s">
        <v>34</v>
      </c>
      <c r="B23" s="215">
        <v>2118</v>
      </c>
      <c r="C23" s="215">
        <v>1397</v>
      </c>
      <c r="D23" s="220">
        <v>133</v>
      </c>
      <c r="E23" s="220">
        <v>333</v>
      </c>
      <c r="F23" s="220">
        <v>61</v>
      </c>
      <c r="G23" s="215">
        <v>0</v>
      </c>
      <c r="H23" s="215">
        <v>0</v>
      </c>
      <c r="I23" s="166">
        <f t="shared" si="3"/>
        <v>4042</v>
      </c>
      <c r="J23" s="168">
        <f t="shared" si="4"/>
        <v>0.15212645841174258</v>
      </c>
      <c r="K23" s="224">
        <v>0</v>
      </c>
      <c r="L23" s="224">
        <f t="shared" si="1"/>
        <v>49</v>
      </c>
      <c r="M23" s="220">
        <v>23</v>
      </c>
      <c r="N23" s="220">
        <v>128</v>
      </c>
      <c r="AD23" s="26">
        <f>Expenditures!P23</f>
        <v>26570</v>
      </c>
    </row>
    <row r="24" spans="1:30" x14ac:dyDescent="0.3">
      <c r="A24" s="17" t="s">
        <v>35</v>
      </c>
      <c r="B24" s="215">
        <v>55002</v>
      </c>
      <c r="C24" s="220">
        <v>499</v>
      </c>
      <c r="D24" s="220">
        <v>926</v>
      </c>
      <c r="E24" s="220">
        <v>409</v>
      </c>
      <c r="F24" s="215">
        <v>1959</v>
      </c>
      <c r="G24" s="220">
        <v>409</v>
      </c>
      <c r="H24" s="215">
        <v>2000</v>
      </c>
      <c r="I24" s="166">
        <f t="shared" si="3"/>
        <v>61204</v>
      </c>
      <c r="J24" s="168">
        <f t="shared" si="4"/>
        <v>2.1544635313996059</v>
      </c>
      <c r="K24" s="220">
        <v>10</v>
      </c>
      <c r="L24" s="224">
        <f t="shared" si="1"/>
        <v>59</v>
      </c>
      <c r="M24" s="220">
        <v>43</v>
      </c>
      <c r="N24" s="220">
        <v>983</v>
      </c>
      <c r="AD24" s="26">
        <f>Expenditures!P24</f>
        <v>28408</v>
      </c>
    </row>
    <row r="25" spans="1:30" x14ac:dyDescent="0.3">
      <c r="A25" s="17" t="s">
        <v>36</v>
      </c>
      <c r="B25" s="215">
        <v>46141</v>
      </c>
      <c r="C25" s="215">
        <v>22350</v>
      </c>
      <c r="D25" s="220">
        <v>230</v>
      </c>
      <c r="E25" s="215">
        <v>16375</v>
      </c>
      <c r="F25" s="215">
        <v>1586</v>
      </c>
      <c r="G25" s="215" t="s">
        <v>112</v>
      </c>
      <c r="H25" s="220">
        <v>6</v>
      </c>
      <c r="I25" s="166">
        <f t="shared" si="3"/>
        <v>86688</v>
      </c>
      <c r="J25" s="168">
        <f t="shared" si="4"/>
        <v>2.9204595222854834</v>
      </c>
      <c r="K25" s="220">
        <v>1</v>
      </c>
      <c r="L25" s="224">
        <f t="shared" si="1"/>
        <v>50</v>
      </c>
      <c r="M25" s="220">
        <v>35</v>
      </c>
      <c r="N25" s="215">
        <v>1794</v>
      </c>
      <c r="AD25" s="26">
        <f>Expenditures!P25</f>
        <v>29683</v>
      </c>
    </row>
    <row r="26" spans="1:30" x14ac:dyDescent="0.3">
      <c r="A26" s="17" t="s">
        <v>37</v>
      </c>
      <c r="B26" s="215">
        <v>19361</v>
      </c>
      <c r="C26" s="220">
        <v>0</v>
      </c>
      <c r="D26" s="215">
        <v>1285</v>
      </c>
      <c r="E26" s="220">
        <v>0</v>
      </c>
      <c r="F26" s="215">
        <v>1919</v>
      </c>
      <c r="G26" s="220">
        <v>0</v>
      </c>
      <c r="H26" s="220">
        <v>0</v>
      </c>
      <c r="I26" s="166">
        <f t="shared" si="3"/>
        <v>22565</v>
      </c>
      <c r="J26" s="168">
        <f t="shared" si="4"/>
        <v>0.66153620639108768</v>
      </c>
      <c r="K26" s="220">
        <v>1</v>
      </c>
      <c r="L26" s="224">
        <f t="shared" si="1"/>
        <v>50</v>
      </c>
      <c r="M26" s="220">
        <v>6</v>
      </c>
      <c r="N26" s="215">
        <v>4045</v>
      </c>
      <c r="AD26" s="26">
        <f>Expenditures!P26</f>
        <v>34110</v>
      </c>
    </row>
    <row r="27" spans="1:30" x14ac:dyDescent="0.3">
      <c r="A27" s="17" t="s">
        <v>38</v>
      </c>
      <c r="B27" s="215">
        <v>35000</v>
      </c>
      <c r="C27" s="215">
        <v>3765</v>
      </c>
      <c r="D27" s="215">
        <v>1500</v>
      </c>
      <c r="E27" s="215">
        <v>10</v>
      </c>
      <c r="F27" s="215">
        <v>1850</v>
      </c>
      <c r="G27" s="224" t="s">
        <v>112</v>
      </c>
      <c r="H27" s="220">
        <v>33</v>
      </c>
      <c r="I27" s="166">
        <f t="shared" si="3"/>
        <v>42158</v>
      </c>
      <c r="J27" s="168">
        <f t="shared" si="4"/>
        <v>1.4703030725769888</v>
      </c>
      <c r="K27" s="220">
        <v>0</v>
      </c>
      <c r="L27" s="224">
        <f t="shared" si="1"/>
        <v>49</v>
      </c>
      <c r="M27" s="220">
        <v>27</v>
      </c>
      <c r="N27" s="215">
        <v>1700</v>
      </c>
      <c r="AD27" s="26">
        <f>Expenditures!P27</f>
        <v>28673</v>
      </c>
    </row>
    <row r="28" spans="1:30" x14ac:dyDescent="0.3">
      <c r="A28" s="17" t="s">
        <v>39</v>
      </c>
      <c r="B28" s="215">
        <v>43382</v>
      </c>
      <c r="C28" s="215">
        <v>1816</v>
      </c>
      <c r="D28" s="220">
        <v>863</v>
      </c>
      <c r="E28" s="220">
        <v>863</v>
      </c>
      <c r="F28" s="215">
        <v>6542</v>
      </c>
      <c r="G28" s="215">
        <v>0</v>
      </c>
      <c r="H28" s="215">
        <v>1072</v>
      </c>
      <c r="I28" s="166">
        <f t="shared" si="3"/>
        <v>54538</v>
      </c>
      <c r="J28" s="168">
        <f t="shared" si="4"/>
        <v>1.5521088280494053</v>
      </c>
      <c r="K28" s="224">
        <v>0</v>
      </c>
      <c r="L28" s="224">
        <f t="shared" si="1"/>
        <v>49</v>
      </c>
      <c r="M28" s="220">
        <v>47</v>
      </c>
      <c r="N28" s="220">
        <v>573</v>
      </c>
      <c r="AD28" s="26">
        <f>Expenditures!P28</f>
        <v>35138</v>
      </c>
    </row>
    <row r="29" spans="1:30" x14ac:dyDescent="0.3">
      <c r="A29" s="17" t="s">
        <v>40</v>
      </c>
      <c r="B29" s="215">
        <v>62213</v>
      </c>
      <c r="C29" s="215">
        <v>1438</v>
      </c>
      <c r="D29" s="220">
        <v>470</v>
      </c>
      <c r="E29" s="220">
        <v>666</v>
      </c>
      <c r="F29" s="215">
        <v>3020</v>
      </c>
      <c r="G29" s="215">
        <v>0</v>
      </c>
      <c r="H29" s="220">
        <v>175</v>
      </c>
      <c r="I29" s="166">
        <f t="shared" si="3"/>
        <v>67982</v>
      </c>
      <c r="J29" s="168">
        <f t="shared" si="4"/>
        <v>2.7399943573415015</v>
      </c>
      <c r="K29" s="220">
        <v>2</v>
      </c>
      <c r="L29" s="224">
        <f t="shared" si="1"/>
        <v>51</v>
      </c>
      <c r="M29" s="220">
        <v>3</v>
      </c>
      <c r="N29" s="215">
        <v>1588</v>
      </c>
      <c r="AD29" s="26">
        <f>Expenditures!P29</f>
        <v>24811</v>
      </c>
    </row>
    <row r="30" spans="1:30" x14ac:dyDescent="0.3">
      <c r="A30" s="17" t="s">
        <v>41</v>
      </c>
      <c r="B30" s="215">
        <v>1500</v>
      </c>
      <c r="C30" s="215">
        <v>1884</v>
      </c>
      <c r="D30" s="220">
        <v>71</v>
      </c>
      <c r="E30" s="215">
        <v>2534</v>
      </c>
      <c r="F30" s="220">
        <v>49</v>
      </c>
      <c r="G30" s="215">
        <v>0</v>
      </c>
      <c r="H30" s="215">
        <v>3232</v>
      </c>
      <c r="I30" s="166">
        <f t="shared" si="3"/>
        <v>9270</v>
      </c>
      <c r="J30" s="168">
        <f t="shared" si="4"/>
        <v>0.3296</v>
      </c>
      <c r="K30" s="220">
        <v>2</v>
      </c>
      <c r="L30" s="224">
        <f t="shared" si="1"/>
        <v>51</v>
      </c>
      <c r="M30" s="220">
        <v>3</v>
      </c>
      <c r="N30" s="215">
        <v>3234</v>
      </c>
      <c r="AD30" s="26">
        <f>Expenditures!P30</f>
        <v>28125</v>
      </c>
    </row>
    <row r="31" spans="1:30" x14ac:dyDescent="0.3">
      <c r="A31" s="17" t="s">
        <v>42</v>
      </c>
      <c r="B31" s="215">
        <v>43484</v>
      </c>
      <c r="C31" s="220">
        <v>765</v>
      </c>
      <c r="D31" s="215">
        <v>1260</v>
      </c>
      <c r="E31" s="220">
        <v>106</v>
      </c>
      <c r="F31" s="215">
        <v>4581</v>
      </c>
      <c r="G31" s="215">
        <v>0</v>
      </c>
      <c r="H31" s="220">
        <v>281</v>
      </c>
      <c r="I31" s="166">
        <f t="shared" si="3"/>
        <v>50477</v>
      </c>
      <c r="J31" s="168">
        <f t="shared" si="4"/>
        <v>2.5647578883186828</v>
      </c>
      <c r="K31" s="220">
        <v>4</v>
      </c>
      <c r="L31" s="224">
        <f t="shared" si="1"/>
        <v>53</v>
      </c>
      <c r="M31" s="220">
        <v>76</v>
      </c>
      <c r="N31" s="220">
        <v>48</v>
      </c>
      <c r="AD31" s="26">
        <f>Expenditures!P31</f>
        <v>19681</v>
      </c>
    </row>
    <row r="32" spans="1:30" x14ac:dyDescent="0.3">
      <c r="A32" s="17" t="s">
        <v>43</v>
      </c>
      <c r="B32" s="215">
        <v>33670</v>
      </c>
      <c r="C32" s="215">
        <v>5702</v>
      </c>
      <c r="D32" s="220">
        <v>768</v>
      </c>
      <c r="E32" s="220">
        <v>862</v>
      </c>
      <c r="F32" s="215">
        <v>1527</v>
      </c>
      <c r="G32" s="220">
        <v>0</v>
      </c>
      <c r="H32" s="220">
        <v>178</v>
      </c>
      <c r="I32" s="166">
        <f t="shared" si="3"/>
        <v>42707</v>
      </c>
      <c r="J32" s="168">
        <f t="shared" si="4"/>
        <v>1.6458686603977186</v>
      </c>
      <c r="K32" s="220">
        <v>0</v>
      </c>
      <c r="L32" s="224">
        <f t="shared" si="1"/>
        <v>49</v>
      </c>
      <c r="M32" s="220">
        <v>45</v>
      </c>
      <c r="N32" s="220">
        <v>267</v>
      </c>
      <c r="AD32" s="26">
        <f>Expenditures!P32</f>
        <v>25948</v>
      </c>
    </row>
    <row r="33" spans="1:30" x14ac:dyDescent="0.3">
      <c r="A33" s="17"/>
      <c r="B33" s="215"/>
      <c r="C33" s="215"/>
      <c r="D33" s="215"/>
      <c r="E33" s="215"/>
      <c r="F33" s="215"/>
      <c r="G33" s="215"/>
      <c r="H33" s="215"/>
      <c r="I33" s="166"/>
      <c r="J33" s="168"/>
      <c r="K33" s="224"/>
      <c r="L33" s="224"/>
      <c r="M33" s="226"/>
      <c r="N33" s="226"/>
    </row>
    <row r="34" spans="1:30" x14ac:dyDescent="0.3">
      <c r="A34" s="23" t="s">
        <v>44</v>
      </c>
      <c r="B34" s="233"/>
      <c r="C34" s="233"/>
      <c r="D34" s="233"/>
      <c r="E34" s="233"/>
      <c r="F34" s="233"/>
      <c r="G34" s="233"/>
      <c r="H34" s="233"/>
      <c r="I34" s="166"/>
      <c r="J34" s="168"/>
      <c r="K34" s="225"/>
      <c r="L34" s="224"/>
      <c r="M34" s="226"/>
      <c r="N34" s="226"/>
    </row>
    <row r="35" spans="1:30" x14ac:dyDescent="0.3">
      <c r="A35" s="17" t="s">
        <v>45</v>
      </c>
      <c r="B35" s="215">
        <v>69077</v>
      </c>
      <c r="C35" s="215">
        <v>9423</v>
      </c>
      <c r="D35" s="215">
        <v>1260</v>
      </c>
      <c r="E35" s="215">
        <v>0</v>
      </c>
      <c r="F35" s="215">
        <v>3543</v>
      </c>
      <c r="G35" s="220">
        <v>0</v>
      </c>
      <c r="H35" s="220">
        <v>978</v>
      </c>
      <c r="I35" s="166">
        <f t="shared" ref="I35:I42" si="5">SUM(B35:H35)</f>
        <v>84281</v>
      </c>
      <c r="J35" s="168">
        <f>I35/AD35</f>
        <v>1.4631356005763589</v>
      </c>
      <c r="K35" s="224">
        <v>4</v>
      </c>
      <c r="L35" s="224">
        <f t="shared" si="1"/>
        <v>53</v>
      </c>
      <c r="M35" s="220">
        <v>6</v>
      </c>
      <c r="N35" s="220">
        <v>677</v>
      </c>
      <c r="AD35" s="26">
        <f>Expenditures!P35</f>
        <v>57603</v>
      </c>
    </row>
    <row r="36" spans="1:30" x14ac:dyDescent="0.3">
      <c r="A36" s="17" t="s">
        <v>46</v>
      </c>
      <c r="B36" s="215">
        <v>93354</v>
      </c>
      <c r="C36" s="215">
        <v>13635</v>
      </c>
      <c r="D36" s="215">
        <v>5970</v>
      </c>
      <c r="E36" s="215">
        <v>2220</v>
      </c>
      <c r="F36" s="215">
        <v>13244</v>
      </c>
      <c r="G36" s="220">
        <v>0</v>
      </c>
      <c r="H36" s="220">
        <v>377</v>
      </c>
      <c r="I36" s="166">
        <f t="shared" si="5"/>
        <v>128800</v>
      </c>
      <c r="J36" s="168">
        <f t="shared" ref="J36:J42" si="6">I36/AD36</f>
        <v>2.7942899292749597</v>
      </c>
      <c r="K36" s="220">
        <v>6</v>
      </c>
      <c r="L36" s="224">
        <f t="shared" si="1"/>
        <v>55</v>
      </c>
      <c r="M36" s="220">
        <v>98</v>
      </c>
      <c r="N36" s="215">
        <v>2887</v>
      </c>
      <c r="AD36" s="26">
        <f>Expenditures!P36</f>
        <v>46094</v>
      </c>
    </row>
    <row r="37" spans="1:30" x14ac:dyDescent="0.3">
      <c r="A37" s="17" t="s">
        <v>48</v>
      </c>
      <c r="B37" s="215">
        <v>78029</v>
      </c>
      <c r="C37" s="215">
        <v>2522</v>
      </c>
      <c r="D37" s="215">
        <v>2708</v>
      </c>
      <c r="E37" s="215">
        <v>4281</v>
      </c>
      <c r="F37" s="215">
        <v>10469</v>
      </c>
      <c r="G37" s="215">
        <v>0</v>
      </c>
      <c r="H37" s="220">
        <v>950</v>
      </c>
      <c r="I37" s="166">
        <f t="shared" si="5"/>
        <v>98959</v>
      </c>
      <c r="J37" s="168">
        <f t="shared" si="6"/>
        <v>1.8301338955466786</v>
      </c>
      <c r="K37" s="220">
        <v>8</v>
      </c>
      <c r="L37" s="224">
        <f t="shared" si="1"/>
        <v>57</v>
      </c>
      <c r="M37" s="220">
        <v>40</v>
      </c>
      <c r="N37" s="215">
        <v>3549</v>
      </c>
      <c r="AD37" s="26">
        <f>Expenditures!P37</f>
        <v>54072</v>
      </c>
    </row>
    <row r="38" spans="1:30" x14ac:dyDescent="0.3">
      <c r="A38" s="17" t="s">
        <v>49</v>
      </c>
      <c r="B38" s="215">
        <v>110260</v>
      </c>
      <c r="C38" s="215">
        <v>1135</v>
      </c>
      <c r="D38" s="220">
        <v>704</v>
      </c>
      <c r="E38" s="215">
        <v>1186</v>
      </c>
      <c r="F38" s="215">
        <v>1786</v>
      </c>
      <c r="G38" s="220">
        <v>0</v>
      </c>
      <c r="H38" s="220">
        <v>0</v>
      </c>
      <c r="I38" s="166">
        <f t="shared" si="5"/>
        <v>115071</v>
      </c>
      <c r="J38" s="168">
        <f t="shared" si="6"/>
        <v>2.0095876774768167</v>
      </c>
      <c r="K38" s="220">
        <v>0</v>
      </c>
      <c r="L38" s="224">
        <f t="shared" si="1"/>
        <v>49</v>
      </c>
      <c r="M38" s="220">
        <v>56</v>
      </c>
      <c r="N38" s="215">
        <v>7330</v>
      </c>
      <c r="AD38" s="26">
        <f>Expenditures!P38</f>
        <v>57261</v>
      </c>
    </row>
    <row r="39" spans="1:30" x14ac:dyDescent="0.3">
      <c r="A39" s="17" t="s">
        <v>50</v>
      </c>
      <c r="B39" s="215">
        <v>53312</v>
      </c>
      <c r="C39" s="220">
        <v>819</v>
      </c>
      <c r="D39" s="220">
        <v>433</v>
      </c>
      <c r="E39" s="220">
        <v>675</v>
      </c>
      <c r="F39" s="215">
        <v>2005</v>
      </c>
      <c r="G39" s="215">
        <v>0</v>
      </c>
      <c r="H39" s="220">
        <v>355</v>
      </c>
      <c r="I39" s="166">
        <f t="shared" si="5"/>
        <v>57599</v>
      </c>
      <c r="J39" s="168">
        <f t="shared" si="6"/>
        <v>1.3214113652527013</v>
      </c>
      <c r="K39" s="220">
        <v>0</v>
      </c>
      <c r="L39" s="224">
        <f t="shared" si="1"/>
        <v>49</v>
      </c>
      <c r="M39" s="220">
        <v>17</v>
      </c>
      <c r="N39" s="215">
        <v>5846</v>
      </c>
      <c r="AD39" s="26">
        <f>Expenditures!P39</f>
        <v>43589</v>
      </c>
    </row>
    <row r="40" spans="1:30" x14ac:dyDescent="0.3">
      <c r="A40" s="17" t="s">
        <v>51</v>
      </c>
      <c r="B40" s="215">
        <v>61059</v>
      </c>
      <c r="C40" s="215">
        <v>4713</v>
      </c>
      <c r="D40" s="215">
        <v>1446</v>
      </c>
      <c r="E40" s="215">
        <v>3251</v>
      </c>
      <c r="F40" s="215">
        <v>2003</v>
      </c>
      <c r="G40" s="215">
        <v>0</v>
      </c>
      <c r="H40" s="220">
        <v>157</v>
      </c>
      <c r="I40" s="166">
        <f t="shared" si="5"/>
        <v>72629</v>
      </c>
      <c r="J40" s="168">
        <f t="shared" si="6"/>
        <v>1.412273708363311</v>
      </c>
      <c r="K40" s="220">
        <v>3</v>
      </c>
      <c r="L40" s="224">
        <f t="shared" si="1"/>
        <v>52</v>
      </c>
      <c r="M40" s="220">
        <v>7</v>
      </c>
      <c r="N40" s="215">
        <v>6069</v>
      </c>
      <c r="AD40" s="26">
        <f>Expenditures!P40</f>
        <v>51427</v>
      </c>
    </row>
    <row r="41" spans="1:30" x14ac:dyDescent="0.3">
      <c r="A41" s="17" t="s">
        <v>52</v>
      </c>
      <c r="B41" s="215">
        <v>115616</v>
      </c>
      <c r="C41" s="215">
        <v>9707</v>
      </c>
      <c r="D41" s="215">
        <v>9702</v>
      </c>
      <c r="E41" s="215">
        <v>2862</v>
      </c>
      <c r="F41" s="215">
        <v>12250</v>
      </c>
      <c r="G41" s="220">
        <v>0</v>
      </c>
      <c r="H41" s="220">
        <v>68</v>
      </c>
      <c r="I41" s="166">
        <f t="shared" si="5"/>
        <v>150205</v>
      </c>
      <c r="J41" s="168">
        <f t="shared" si="6"/>
        <v>3.5218879692372624</v>
      </c>
      <c r="K41" s="220">
        <v>12</v>
      </c>
      <c r="L41" s="224">
        <f t="shared" si="1"/>
        <v>61</v>
      </c>
      <c r="M41" s="220">
        <v>0</v>
      </c>
      <c r="N41" s="215">
        <v>2231</v>
      </c>
      <c r="AD41" s="26">
        <f>Expenditures!P41</f>
        <v>42649</v>
      </c>
    </row>
    <row r="42" spans="1:30" x14ac:dyDescent="0.3">
      <c r="A42" s="17" t="s">
        <v>53</v>
      </c>
      <c r="B42" s="215">
        <v>180775</v>
      </c>
      <c r="C42" s="215">
        <v>1334</v>
      </c>
      <c r="D42" s="215">
        <v>6990</v>
      </c>
      <c r="E42" s="215">
        <v>1144</v>
      </c>
      <c r="F42" s="215">
        <v>4426</v>
      </c>
      <c r="G42" s="215">
        <v>0</v>
      </c>
      <c r="H42" s="215">
        <v>0</v>
      </c>
      <c r="I42" s="166">
        <f t="shared" si="5"/>
        <v>194669</v>
      </c>
      <c r="J42" s="168">
        <f t="shared" si="6"/>
        <v>4.5789387025450443</v>
      </c>
      <c r="K42" s="224">
        <v>0</v>
      </c>
      <c r="L42" s="224">
        <f t="shared" si="1"/>
        <v>49</v>
      </c>
      <c r="M42" s="220">
        <v>47</v>
      </c>
      <c r="N42" s="215">
        <v>3483</v>
      </c>
      <c r="AD42" s="26">
        <f>Expenditures!P42</f>
        <v>42514</v>
      </c>
    </row>
    <row r="43" spans="1:30" x14ac:dyDescent="0.3">
      <c r="A43" s="17"/>
      <c r="B43" s="215"/>
      <c r="C43" s="215"/>
      <c r="D43" s="215"/>
      <c r="E43" s="215"/>
      <c r="F43" s="215"/>
      <c r="G43" s="215"/>
      <c r="H43" s="215"/>
      <c r="I43" s="166"/>
      <c r="J43" s="168"/>
      <c r="K43" s="225"/>
      <c r="L43" s="224"/>
      <c r="M43" s="223"/>
      <c r="N43" s="231"/>
    </row>
    <row r="44" spans="1:30" x14ac:dyDescent="0.3">
      <c r="A44" s="23" t="s">
        <v>54</v>
      </c>
      <c r="B44" s="215"/>
      <c r="C44" s="215"/>
      <c r="D44" s="215"/>
      <c r="E44" s="215"/>
      <c r="F44" s="215"/>
      <c r="G44" s="215"/>
      <c r="H44" s="215"/>
      <c r="I44" s="166"/>
      <c r="J44" s="168"/>
      <c r="K44" s="225"/>
      <c r="L44" s="224"/>
      <c r="M44" s="223"/>
      <c r="N44" s="231"/>
    </row>
    <row r="45" spans="1:30" x14ac:dyDescent="0.3">
      <c r="A45" s="17" t="s">
        <v>55</v>
      </c>
      <c r="B45" s="215">
        <v>135775</v>
      </c>
      <c r="C45" s="215">
        <v>1728</v>
      </c>
      <c r="D45" s="215">
        <v>2607</v>
      </c>
      <c r="E45" s="215">
        <v>2032</v>
      </c>
      <c r="F45" s="215">
        <v>7136</v>
      </c>
      <c r="G45" s="220">
        <v>0</v>
      </c>
      <c r="H45" s="215">
        <v>0</v>
      </c>
      <c r="I45" s="166">
        <f t="shared" ref="I45:I51" si="7">SUM(B45:H45)</f>
        <v>149278</v>
      </c>
      <c r="J45" s="168">
        <f>I45/AD45</f>
        <v>2.4479026598012528</v>
      </c>
      <c r="K45" s="220">
        <v>3</v>
      </c>
      <c r="L45" s="224">
        <f t="shared" si="1"/>
        <v>52</v>
      </c>
      <c r="M45" s="220">
        <v>69</v>
      </c>
      <c r="N45" s="215">
        <v>3148</v>
      </c>
      <c r="AD45" s="26">
        <f>Expenditures!P45</f>
        <v>60982</v>
      </c>
    </row>
    <row r="46" spans="1:30" x14ac:dyDescent="0.3">
      <c r="A46" s="17" t="s">
        <v>56</v>
      </c>
      <c r="B46" s="215">
        <v>50298</v>
      </c>
      <c r="C46" s="215">
        <v>8561</v>
      </c>
      <c r="D46" s="215">
        <v>2760</v>
      </c>
      <c r="E46" s="215">
        <v>1523</v>
      </c>
      <c r="F46" s="215">
        <v>10097</v>
      </c>
      <c r="G46" s="220">
        <v>0</v>
      </c>
      <c r="H46" s="220">
        <v>356</v>
      </c>
      <c r="I46" s="166">
        <f t="shared" si="7"/>
        <v>73595</v>
      </c>
      <c r="J46" s="168">
        <f t="shared" ref="J46:J51" si="8">I46/AD46</f>
        <v>1.1187540854020035</v>
      </c>
      <c r="K46" s="220">
        <v>4</v>
      </c>
      <c r="L46" s="224">
        <f t="shared" si="1"/>
        <v>53</v>
      </c>
      <c r="M46" s="220">
        <v>0</v>
      </c>
      <c r="N46" s="215">
        <v>6629</v>
      </c>
      <c r="AD46" s="26">
        <f>Expenditures!P46</f>
        <v>65783</v>
      </c>
    </row>
    <row r="47" spans="1:30" x14ac:dyDescent="0.3">
      <c r="A47" s="17" t="s">
        <v>57</v>
      </c>
      <c r="B47" s="215">
        <v>47241</v>
      </c>
      <c r="C47" s="215">
        <v>7452</v>
      </c>
      <c r="D47" s="215">
        <v>2165</v>
      </c>
      <c r="E47" s="220">
        <v>0</v>
      </c>
      <c r="F47" s="215">
        <v>4088</v>
      </c>
      <c r="G47" s="215">
        <v>0</v>
      </c>
      <c r="H47" s="215">
        <v>0</v>
      </c>
      <c r="I47" s="166">
        <f t="shared" si="7"/>
        <v>60946</v>
      </c>
      <c r="J47" s="168">
        <f t="shared" si="8"/>
        <v>0.91553125328606411</v>
      </c>
      <c r="K47" s="220">
        <v>8</v>
      </c>
      <c r="L47" s="224">
        <f t="shared" si="1"/>
        <v>57</v>
      </c>
      <c r="M47" s="220">
        <v>40</v>
      </c>
      <c r="N47" s="215">
        <v>11282</v>
      </c>
      <c r="AD47" s="26">
        <f>Expenditures!P47</f>
        <v>66569</v>
      </c>
    </row>
    <row r="48" spans="1:30" x14ac:dyDescent="0.3">
      <c r="A48" s="17" t="s">
        <v>58</v>
      </c>
      <c r="B48" s="215">
        <v>67509</v>
      </c>
      <c r="C48" s="215">
        <v>2682</v>
      </c>
      <c r="D48" s="220">
        <v>963</v>
      </c>
      <c r="E48" s="220">
        <v>654</v>
      </c>
      <c r="F48" s="215">
        <v>5247</v>
      </c>
      <c r="G48" s="220">
        <v>0</v>
      </c>
      <c r="H48" s="220">
        <v>0</v>
      </c>
      <c r="I48" s="166">
        <f t="shared" si="7"/>
        <v>77055</v>
      </c>
      <c r="J48" s="168">
        <f t="shared" si="8"/>
        <v>1.08675110007898</v>
      </c>
      <c r="K48" s="220">
        <v>4</v>
      </c>
      <c r="L48" s="224">
        <f t="shared" si="1"/>
        <v>53</v>
      </c>
      <c r="M48" s="220">
        <v>66</v>
      </c>
      <c r="N48" s="215">
        <v>4127</v>
      </c>
      <c r="AD48" s="26">
        <f>Expenditures!P48</f>
        <v>70904</v>
      </c>
    </row>
    <row r="49" spans="1:30" x14ac:dyDescent="0.3">
      <c r="A49" s="17" t="s">
        <v>59</v>
      </c>
      <c r="B49" s="215">
        <v>155847</v>
      </c>
      <c r="C49" s="215">
        <v>4362</v>
      </c>
      <c r="D49" s="215">
        <v>1782</v>
      </c>
      <c r="E49" s="215">
        <v>1641</v>
      </c>
      <c r="F49" s="215">
        <v>7376</v>
      </c>
      <c r="G49" s="215">
        <v>0</v>
      </c>
      <c r="H49" s="215">
        <v>0</v>
      </c>
      <c r="I49" s="166">
        <f t="shared" si="7"/>
        <v>171008</v>
      </c>
      <c r="J49" s="168">
        <f t="shared" si="8"/>
        <v>2.5900884526838723</v>
      </c>
      <c r="K49" s="224">
        <v>2</v>
      </c>
      <c r="L49" s="224">
        <f t="shared" si="1"/>
        <v>51</v>
      </c>
      <c r="M49" s="220">
        <v>59</v>
      </c>
      <c r="N49" s="215">
        <v>3177</v>
      </c>
      <c r="AD49" s="26">
        <f>Expenditures!P49</f>
        <v>66024</v>
      </c>
    </row>
    <row r="50" spans="1:30" x14ac:dyDescent="0.3">
      <c r="A50" s="17" t="s">
        <v>60</v>
      </c>
      <c r="B50" s="215">
        <v>172095</v>
      </c>
      <c r="C50" s="215">
        <v>25464</v>
      </c>
      <c r="D50" s="215">
        <v>6270</v>
      </c>
      <c r="E50" s="215">
        <v>156548</v>
      </c>
      <c r="F50" s="215">
        <v>27522</v>
      </c>
      <c r="G50" s="215">
        <v>22938</v>
      </c>
      <c r="H50" s="215">
        <v>0</v>
      </c>
      <c r="I50" s="166">
        <f t="shared" si="7"/>
        <v>410837</v>
      </c>
      <c r="J50" s="168">
        <f t="shared" si="8"/>
        <v>5.2597234669056459</v>
      </c>
      <c r="K50" s="220">
        <v>8</v>
      </c>
      <c r="L50" s="224">
        <f t="shared" si="1"/>
        <v>57</v>
      </c>
      <c r="M50" s="220">
        <v>16</v>
      </c>
      <c r="N50" s="215">
        <v>7892</v>
      </c>
      <c r="AD50" s="26">
        <f>Expenditures!P50</f>
        <v>78110</v>
      </c>
    </row>
    <row r="51" spans="1:30" x14ac:dyDescent="0.3">
      <c r="A51" s="17" t="s">
        <v>61</v>
      </c>
      <c r="B51" s="215">
        <v>142908</v>
      </c>
      <c r="C51" s="215">
        <v>5130</v>
      </c>
      <c r="D51" s="215">
        <v>4868</v>
      </c>
      <c r="E51" s="215">
        <v>2377</v>
      </c>
      <c r="F51" s="215">
        <v>9430</v>
      </c>
      <c r="G51" s="215">
        <v>0</v>
      </c>
      <c r="H51" s="215">
        <v>0</v>
      </c>
      <c r="I51" s="166">
        <f t="shared" si="7"/>
        <v>164713</v>
      </c>
      <c r="J51" s="168">
        <f t="shared" si="8"/>
        <v>2.6588054882970136</v>
      </c>
      <c r="K51" s="220">
        <v>1</v>
      </c>
      <c r="L51" s="224">
        <f t="shared" si="1"/>
        <v>50</v>
      </c>
      <c r="M51" s="220">
        <v>0</v>
      </c>
      <c r="N51" s="215">
        <v>8531</v>
      </c>
      <c r="AD51" s="26">
        <f>Expenditures!P51</f>
        <v>61950</v>
      </c>
    </row>
    <row r="52" spans="1:30" x14ac:dyDescent="0.3">
      <c r="A52" s="17"/>
      <c r="B52" s="233"/>
      <c r="C52" s="233"/>
      <c r="D52" s="233"/>
      <c r="E52" s="233"/>
      <c r="F52" s="233"/>
      <c r="G52" s="233"/>
      <c r="H52" s="233"/>
      <c r="I52" s="166"/>
      <c r="J52" s="168"/>
      <c r="K52" s="225"/>
      <c r="L52" s="224"/>
      <c r="M52" s="226"/>
      <c r="N52" s="226"/>
    </row>
    <row r="53" spans="1:30" x14ac:dyDescent="0.3">
      <c r="A53" s="23" t="s">
        <v>62</v>
      </c>
      <c r="B53" s="215"/>
      <c r="C53" s="215"/>
      <c r="D53" s="215"/>
      <c r="E53" s="215"/>
      <c r="F53" s="215"/>
      <c r="G53" s="215"/>
      <c r="H53" s="215"/>
      <c r="I53" s="166"/>
      <c r="J53" s="168"/>
      <c r="K53" s="225"/>
      <c r="L53" s="224"/>
      <c r="M53" s="226"/>
      <c r="N53" s="226"/>
    </row>
    <row r="54" spans="1:30" x14ac:dyDescent="0.3">
      <c r="A54" s="17" t="s">
        <v>63</v>
      </c>
      <c r="B54" s="215">
        <v>142905</v>
      </c>
      <c r="C54" s="215">
        <v>3403</v>
      </c>
      <c r="D54" s="215">
        <v>3904</v>
      </c>
      <c r="E54" s="215">
        <v>1163</v>
      </c>
      <c r="F54" s="215">
        <v>15945</v>
      </c>
      <c r="G54" s="220">
        <v>0</v>
      </c>
      <c r="H54" s="220">
        <v>0</v>
      </c>
      <c r="I54" s="166">
        <f>SUM(B54:H54)</f>
        <v>167320</v>
      </c>
      <c r="J54" s="168">
        <f>I54/AD54</f>
        <v>1.5230015838051374</v>
      </c>
      <c r="K54" s="220">
        <v>26</v>
      </c>
      <c r="L54" s="224">
        <f t="shared" si="1"/>
        <v>75</v>
      </c>
      <c r="M54" s="220">
        <v>39</v>
      </c>
      <c r="N54" s="215">
        <v>10904</v>
      </c>
      <c r="AD54" s="26">
        <f>Expenditures!P54</f>
        <v>109862</v>
      </c>
    </row>
    <row r="55" spans="1:30" x14ac:dyDescent="0.3">
      <c r="A55" s="17" t="s">
        <v>64</v>
      </c>
      <c r="B55" s="215">
        <v>161556</v>
      </c>
      <c r="C55" s="215">
        <v>17223</v>
      </c>
      <c r="D55" s="215">
        <v>7638</v>
      </c>
      <c r="E55" s="215">
        <v>8942</v>
      </c>
      <c r="F55" s="215">
        <v>13017</v>
      </c>
      <c r="G55" s="215">
        <v>0</v>
      </c>
      <c r="H55" s="215">
        <v>0</v>
      </c>
      <c r="I55" s="166">
        <f>SUM(B55:H55)</f>
        <v>208376</v>
      </c>
      <c r="J55" s="168">
        <f t="shared" ref="J55:J57" si="9">I55/AD55</f>
        <v>1.8753521190139768</v>
      </c>
      <c r="K55" s="220">
        <v>10</v>
      </c>
      <c r="L55" s="224">
        <f t="shared" si="1"/>
        <v>59</v>
      </c>
      <c r="M55" s="220">
        <v>135</v>
      </c>
      <c r="N55" s="215">
        <v>23551</v>
      </c>
      <c r="AD55" s="26">
        <f>Expenditures!P55</f>
        <v>111113</v>
      </c>
    </row>
    <row r="56" spans="1:30" x14ac:dyDescent="0.3">
      <c r="A56" s="17" t="s">
        <v>65</v>
      </c>
      <c r="B56" s="215">
        <v>309921</v>
      </c>
      <c r="C56" s="215">
        <v>11028</v>
      </c>
      <c r="D56" s="215">
        <v>3370</v>
      </c>
      <c r="E56" s="215">
        <v>7949</v>
      </c>
      <c r="F56" s="215">
        <v>17787</v>
      </c>
      <c r="G56" s="220">
        <v>751</v>
      </c>
      <c r="H56" s="220">
        <v>0</v>
      </c>
      <c r="I56" s="166">
        <f>SUM(B56:H56)</f>
        <v>350806</v>
      </c>
      <c r="J56" s="168">
        <f t="shared" si="9"/>
        <v>4.2865905813925069</v>
      </c>
      <c r="K56" s="220">
        <v>4</v>
      </c>
      <c r="L56" s="224">
        <f t="shared" si="1"/>
        <v>53</v>
      </c>
      <c r="M56" s="220">
        <v>130</v>
      </c>
      <c r="N56" s="215">
        <v>10418</v>
      </c>
      <c r="AD56" s="26">
        <f>Expenditures!P56</f>
        <v>81838</v>
      </c>
    </row>
    <row r="57" spans="1:30" x14ac:dyDescent="0.3">
      <c r="A57" s="17" t="s">
        <v>66</v>
      </c>
      <c r="B57" s="215">
        <v>187386</v>
      </c>
      <c r="C57" s="215">
        <v>14856</v>
      </c>
      <c r="D57" s="215">
        <v>5060</v>
      </c>
      <c r="E57" s="215">
        <v>9204</v>
      </c>
      <c r="F57" s="215">
        <v>11333</v>
      </c>
      <c r="G57" s="220">
        <v>0</v>
      </c>
      <c r="H57" s="220">
        <v>803</v>
      </c>
      <c r="I57" s="166">
        <f>SUM(B57:H57)</f>
        <v>228642</v>
      </c>
      <c r="J57" s="168">
        <f t="shared" si="9"/>
        <v>2.3084425418492418</v>
      </c>
      <c r="K57" s="220">
        <v>2</v>
      </c>
      <c r="L57" s="224">
        <f t="shared" si="1"/>
        <v>51</v>
      </c>
      <c r="M57" s="220">
        <v>83</v>
      </c>
      <c r="N57" s="215">
        <v>10822</v>
      </c>
      <c r="AD57" s="26">
        <f>Expenditures!P57</f>
        <v>99046</v>
      </c>
    </row>
    <row r="58" spans="1:30" x14ac:dyDescent="0.3">
      <c r="A58" s="17"/>
      <c r="B58" s="215"/>
      <c r="C58" s="215"/>
      <c r="D58" s="215"/>
      <c r="E58" s="215"/>
      <c r="F58" s="215"/>
      <c r="G58" s="215"/>
      <c r="H58" s="215"/>
      <c r="I58" s="166"/>
      <c r="J58" s="168"/>
      <c r="K58" s="225"/>
      <c r="L58" s="224">
        <f t="shared" si="1"/>
        <v>49</v>
      </c>
      <c r="M58" s="223"/>
      <c r="N58" s="231"/>
    </row>
    <row r="59" spans="1:30" x14ac:dyDescent="0.3">
      <c r="A59" s="23" t="s">
        <v>67</v>
      </c>
      <c r="B59" s="234"/>
      <c r="C59" s="234"/>
      <c r="D59" s="234"/>
      <c r="E59" s="234"/>
      <c r="F59" s="234"/>
      <c r="G59" s="234"/>
      <c r="H59" s="234"/>
      <c r="I59" s="166"/>
      <c r="J59" s="168"/>
      <c r="K59" s="225"/>
      <c r="L59" s="224">
        <f t="shared" si="1"/>
        <v>49</v>
      </c>
      <c r="M59" s="226"/>
      <c r="N59" s="226"/>
    </row>
    <row r="60" spans="1:30" x14ac:dyDescent="0.3">
      <c r="A60" s="17" t="s">
        <v>68</v>
      </c>
      <c r="B60" s="215">
        <v>520995</v>
      </c>
      <c r="C60" s="215">
        <v>6642</v>
      </c>
      <c r="D60" s="215">
        <v>16058</v>
      </c>
      <c r="E60" s="215">
        <v>2521</v>
      </c>
      <c r="F60" s="215">
        <v>62597</v>
      </c>
      <c r="G60" s="220">
        <v>0</v>
      </c>
      <c r="H60" s="215">
        <v>1729</v>
      </c>
      <c r="I60" s="166">
        <f>SUM(B60:H60)</f>
        <v>610542</v>
      </c>
      <c r="J60" s="168">
        <f>I60/AD60</f>
        <v>2.6971572460406863</v>
      </c>
      <c r="K60" s="224">
        <v>14</v>
      </c>
      <c r="L60" s="224">
        <f t="shared" si="1"/>
        <v>63</v>
      </c>
      <c r="M60" s="223">
        <v>13</v>
      </c>
      <c r="N60" s="215">
        <v>7579</v>
      </c>
      <c r="AD60" s="26">
        <f>Expenditures!P60</f>
        <v>226365</v>
      </c>
    </row>
    <row r="61" spans="1:30" x14ac:dyDescent="0.3">
      <c r="A61" s="17" t="s">
        <v>69</v>
      </c>
      <c r="B61" s="215">
        <v>393526</v>
      </c>
      <c r="C61" s="215">
        <v>6709</v>
      </c>
      <c r="D61" s="215">
        <v>21473</v>
      </c>
      <c r="E61" s="215">
        <v>3107</v>
      </c>
      <c r="F61" s="215">
        <v>41539</v>
      </c>
      <c r="G61" s="220">
        <v>0</v>
      </c>
      <c r="H61" s="215">
        <v>6795</v>
      </c>
      <c r="I61" s="166">
        <f>SUM(B61:H61)</f>
        <v>473149</v>
      </c>
      <c r="J61" s="168">
        <f t="shared" ref="J61:J64" si="10">I61/AD61</f>
        <v>1.4797327937501759</v>
      </c>
      <c r="K61" s="220">
        <v>3</v>
      </c>
      <c r="L61" s="224">
        <f t="shared" si="1"/>
        <v>52</v>
      </c>
      <c r="M61" s="220">
        <v>177</v>
      </c>
      <c r="N61" s="215">
        <v>4476</v>
      </c>
      <c r="AD61" s="26">
        <f>Expenditures!P61</f>
        <v>319753</v>
      </c>
    </row>
    <row r="62" spans="1:30" x14ac:dyDescent="0.3">
      <c r="A62" s="17" t="s">
        <v>70</v>
      </c>
      <c r="B62" s="215">
        <v>261546</v>
      </c>
      <c r="C62" s="215">
        <v>9562</v>
      </c>
      <c r="D62" s="215">
        <v>13873</v>
      </c>
      <c r="E62" s="215">
        <v>13203</v>
      </c>
      <c r="F62" s="215">
        <v>30783</v>
      </c>
      <c r="G62" s="220">
        <v>917</v>
      </c>
      <c r="H62" s="220">
        <v>171</v>
      </c>
      <c r="I62" s="166">
        <f>SUM(B62:H62)</f>
        <v>330055</v>
      </c>
      <c r="J62" s="168">
        <f t="shared" si="10"/>
        <v>1.5639155815848829</v>
      </c>
      <c r="K62" s="224">
        <v>6</v>
      </c>
      <c r="L62" s="224">
        <f t="shared" si="1"/>
        <v>55</v>
      </c>
      <c r="M62" s="220">
        <v>71</v>
      </c>
      <c r="N62" s="215">
        <v>15259</v>
      </c>
      <c r="AD62" s="26">
        <f>Expenditures!P62</f>
        <v>211044</v>
      </c>
    </row>
    <row r="63" spans="1:30" x14ac:dyDescent="0.3">
      <c r="A63" s="17" t="s">
        <v>71</v>
      </c>
      <c r="B63" s="215">
        <v>331243</v>
      </c>
      <c r="C63" s="215">
        <v>6949</v>
      </c>
      <c r="D63" s="215">
        <v>10416</v>
      </c>
      <c r="E63" s="215">
        <v>7051</v>
      </c>
      <c r="F63" s="215">
        <v>16662</v>
      </c>
      <c r="G63" s="215">
        <v>0</v>
      </c>
      <c r="H63" s="215">
        <v>0</v>
      </c>
      <c r="I63" s="166">
        <f>SUM(B63:H63)</f>
        <v>372321</v>
      </c>
      <c r="J63" s="168">
        <f t="shared" si="10"/>
        <v>1.710012400679741</v>
      </c>
      <c r="K63" s="220">
        <v>5</v>
      </c>
      <c r="L63" s="224">
        <f t="shared" si="1"/>
        <v>54</v>
      </c>
      <c r="M63" s="220">
        <v>99</v>
      </c>
      <c r="N63" s="215">
        <v>10310</v>
      </c>
      <c r="AD63" s="26">
        <f>Expenditures!P63</f>
        <v>217730</v>
      </c>
    </row>
    <row r="64" spans="1:30" x14ac:dyDescent="0.3">
      <c r="A64" s="17" t="s">
        <v>72</v>
      </c>
      <c r="B64" s="215">
        <v>223710</v>
      </c>
      <c r="C64" s="215">
        <v>4629</v>
      </c>
      <c r="D64" s="215">
        <v>16854</v>
      </c>
      <c r="E64" s="215">
        <v>6333</v>
      </c>
      <c r="F64" s="215">
        <v>56753</v>
      </c>
      <c r="G64" s="215">
        <v>0</v>
      </c>
      <c r="H64" s="220">
        <v>86</v>
      </c>
      <c r="I64" s="166">
        <f>SUM(B64:H64)</f>
        <v>308365</v>
      </c>
      <c r="J64" s="168">
        <f t="shared" si="10"/>
        <v>1.8119825362408259</v>
      </c>
      <c r="K64" s="220">
        <v>8</v>
      </c>
      <c r="L64" s="224">
        <f t="shared" si="1"/>
        <v>57</v>
      </c>
      <c r="M64" s="220">
        <v>189</v>
      </c>
      <c r="N64" s="215">
        <v>6971</v>
      </c>
      <c r="AD64" s="26">
        <f>Expenditures!P64</f>
        <v>170181</v>
      </c>
    </row>
    <row r="65" spans="1:30" x14ac:dyDescent="0.3">
      <c r="A65" s="17"/>
      <c r="B65" s="215"/>
      <c r="C65" s="215"/>
      <c r="D65" s="215"/>
      <c r="E65" s="215"/>
      <c r="F65" s="215"/>
      <c r="G65" s="215"/>
      <c r="H65" s="215"/>
      <c r="I65" s="166"/>
      <c r="J65" s="168"/>
      <c r="K65" s="225"/>
      <c r="L65" s="224"/>
      <c r="M65" s="226"/>
      <c r="N65" s="226"/>
    </row>
    <row r="66" spans="1:30" x14ac:dyDescent="0.3">
      <c r="A66" s="23" t="s">
        <v>73</v>
      </c>
      <c r="B66" s="215"/>
      <c r="C66" s="215"/>
      <c r="D66" s="215"/>
      <c r="E66" s="215"/>
      <c r="F66" s="215"/>
      <c r="G66" s="215"/>
      <c r="H66" s="215"/>
      <c r="I66" s="166"/>
      <c r="J66" s="168"/>
      <c r="K66" s="225"/>
      <c r="L66" s="224"/>
      <c r="M66" s="226"/>
      <c r="N66" s="226"/>
    </row>
    <row r="67" spans="1:30" x14ac:dyDescent="0.3">
      <c r="A67" s="17" t="s">
        <v>74</v>
      </c>
      <c r="B67" s="215">
        <v>15330</v>
      </c>
      <c r="C67" s="220">
        <v>54</v>
      </c>
      <c r="D67" s="220">
        <v>17</v>
      </c>
      <c r="E67" s="220">
        <v>206</v>
      </c>
      <c r="F67" s="220">
        <v>303</v>
      </c>
      <c r="G67" s="215">
        <v>0</v>
      </c>
      <c r="H67" s="215">
        <v>0</v>
      </c>
      <c r="I67" s="215">
        <f>SUM(B67:H67)</f>
        <v>15910</v>
      </c>
      <c r="J67" s="168">
        <f>I67/AD67</f>
        <v>4.8197515904271429</v>
      </c>
      <c r="K67" s="224">
        <v>0</v>
      </c>
      <c r="L67" s="224">
        <f t="shared" si="1"/>
        <v>49</v>
      </c>
      <c r="M67" s="223">
        <v>12</v>
      </c>
      <c r="N67" s="220">
        <v>288</v>
      </c>
      <c r="AD67" s="26">
        <f>Expenditures!P67</f>
        <v>3301</v>
      </c>
    </row>
    <row r="68" spans="1:30" x14ac:dyDescent="0.3">
      <c r="A68" s="17" t="s">
        <v>75</v>
      </c>
      <c r="B68" s="215">
        <v>95488</v>
      </c>
      <c r="C68" s="215">
        <v>1641</v>
      </c>
      <c r="D68" s="215">
        <v>2387</v>
      </c>
      <c r="E68" s="220">
        <v>88</v>
      </c>
      <c r="F68" s="220">
        <v>0</v>
      </c>
      <c r="G68" s="220">
        <v>172</v>
      </c>
      <c r="H68" s="215">
        <v>6778</v>
      </c>
      <c r="I68" s="166">
        <f>SUM(B68:H68)</f>
        <v>106554</v>
      </c>
      <c r="J68" s="168">
        <f>I68/AD68</f>
        <v>6.3214285714285712</v>
      </c>
      <c r="K68" s="220">
        <v>2</v>
      </c>
      <c r="L68" s="224">
        <f t="shared" si="1"/>
        <v>51</v>
      </c>
      <c r="M68" s="220">
        <v>22</v>
      </c>
      <c r="N68" s="220">
        <v>0</v>
      </c>
      <c r="AD68" s="26">
        <f>Expenditures!P68</f>
        <v>16856</v>
      </c>
    </row>
    <row r="69" spans="1:30" x14ac:dyDescent="0.3">
      <c r="A69" s="17"/>
      <c r="B69" s="26"/>
      <c r="C69" s="26"/>
      <c r="D69" s="26"/>
      <c r="E69" s="72"/>
      <c r="F69" s="26"/>
      <c r="G69" s="72"/>
      <c r="H69" s="72"/>
      <c r="I69" s="26"/>
      <c r="J69" s="168"/>
      <c r="K69" s="72"/>
      <c r="M69" s="72"/>
      <c r="N69" s="26"/>
    </row>
    <row r="70" spans="1:30" x14ac:dyDescent="0.3">
      <c r="A70" s="27" t="s">
        <v>76</v>
      </c>
      <c r="B70" s="170">
        <f>SUM(B4:B68)</f>
        <v>4993451</v>
      </c>
      <c r="C70" s="170">
        <f t="shared" ref="C70:I70" si="11">SUM(C4:C68)</f>
        <v>259561</v>
      </c>
      <c r="D70" s="170">
        <f t="shared" si="11"/>
        <v>168271</v>
      </c>
      <c r="E70" s="170">
        <f t="shared" si="11"/>
        <v>266363</v>
      </c>
      <c r="F70" s="170">
        <f t="shared" si="11"/>
        <v>442585</v>
      </c>
      <c r="G70" s="170">
        <f t="shared" si="11"/>
        <v>25187</v>
      </c>
      <c r="H70" s="170">
        <f>SUM(H4:H68)</f>
        <v>28575</v>
      </c>
      <c r="I70" s="170">
        <f t="shared" si="11"/>
        <v>6183993</v>
      </c>
      <c r="J70" s="171">
        <f>SUM(I4:I68)/2940057</f>
        <v>2.1033582001981594</v>
      </c>
      <c r="K70" s="170">
        <f>SUM(K4:K68)</f>
        <v>171</v>
      </c>
      <c r="L70" s="170">
        <f>SUM(L4:L68)</f>
        <v>2866</v>
      </c>
      <c r="M70" s="172">
        <f>SUM(M4:M68)</f>
        <v>2125</v>
      </c>
      <c r="N70" s="172">
        <f>SUM(N4:N68)</f>
        <v>218746</v>
      </c>
    </row>
  </sheetData>
  <mergeCells count="4">
    <mergeCell ref="B1:H1"/>
    <mergeCell ref="I1:J1"/>
    <mergeCell ref="K1:L1"/>
    <mergeCell ref="N1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0CB9-2287-4F59-B7B9-A89F73AC7612}">
  <dimension ref="A1:AD70"/>
  <sheetViews>
    <sheetView topLeftCell="A46" workbookViewId="0">
      <selection activeCell="N66" sqref="N66"/>
    </sheetView>
  </sheetViews>
  <sheetFormatPr defaultRowHeight="14.4" x14ac:dyDescent="0.3"/>
  <cols>
    <col min="1" max="1" width="38.6640625" customWidth="1"/>
    <col min="3" max="3" width="11.109375" customWidth="1"/>
    <col min="4" max="6" width="10.5546875" bestFit="1" customWidth="1"/>
    <col min="7" max="7" width="9.88671875" customWidth="1"/>
    <col min="9" max="9" width="10.5546875" bestFit="1" customWidth="1"/>
  </cols>
  <sheetData>
    <row r="1" spans="1:30" ht="15" thickBot="1" x14ac:dyDescent="0.35">
      <c r="A1" s="173"/>
      <c r="B1" s="300" t="s">
        <v>362</v>
      </c>
      <c r="C1" s="301"/>
      <c r="D1" s="301"/>
      <c r="E1" s="301" t="s">
        <v>363</v>
      </c>
      <c r="F1" s="301"/>
      <c r="G1" s="302"/>
      <c r="H1" s="303" t="s">
        <v>364</v>
      </c>
      <c r="I1" s="304"/>
      <c r="J1" s="305"/>
    </row>
    <row r="2" spans="1:30" ht="55.8" thickBot="1" x14ac:dyDescent="0.35">
      <c r="A2" s="174" t="s">
        <v>0</v>
      </c>
      <c r="B2" s="175" t="s">
        <v>365</v>
      </c>
      <c r="C2" s="176" t="s">
        <v>366</v>
      </c>
      <c r="D2" s="176" t="s">
        <v>367</v>
      </c>
      <c r="E2" s="176" t="s">
        <v>368</v>
      </c>
      <c r="F2" s="176" t="s">
        <v>369</v>
      </c>
      <c r="G2" s="177" t="s">
        <v>81</v>
      </c>
      <c r="H2" s="178" t="s">
        <v>370</v>
      </c>
      <c r="I2" s="179" t="s">
        <v>371</v>
      </c>
      <c r="J2" s="180" t="s">
        <v>80</v>
      </c>
    </row>
    <row r="3" spans="1:30" x14ac:dyDescent="0.3">
      <c r="A3" s="23" t="s">
        <v>9</v>
      </c>
      <c r="B3" s="181"/>
      <c r="C3" s="182"/>
      <c r="D3" s="183"/>
      <c r="E3" s="183"/>
      <c r="F3" s="183"/>
      <c r="G3" s="184"/>
      <c r="H3" s="181"/>
      <c r="I3" s="185"/>
      <c r="J3" s="186"/>
    </row>
    <row r="4" spans="1:30" x14ac:dyDescent="0.3">
      <c r="A4" s="17" t="s">
        <v>10</v>
      </c>
      <c r="B4" s="215">
        <v>7485</v>
      </c>
      <c r="C4" s="220">
        <v>0</v>
      </c>
      <c r="D4" s="220">
        <v>0</v>
      </c>
      <c r="E4" s="215">
        <v>1254</v>
      </c>
      <c r="F4" s="215">
        <v>7485</v>
      </c>
      <c r="G4" s="187">
        <f>F4/Collections!AD4</f>
        <v>0.99139072847682119</v>
      </c>
      <c r="H4" s="220"/>
      <c r="I4" s="220">
        <v>0</v>
      </c>
      <c r="J4" s="215">
        <v>0</v>
      </c>
      <c r="AD4" s="72"/>
    </row>
    <row r="5" spans="1:30" x14ac:dyDescent="0.3">
      <c r="A5" s="17" t="s">
        <v>12</v>
      </c>
      <c r="B5" s="215">
        <v>7526</v>
      </c>
      <c r="C5" s="220">
        <v>0</v>
      </c>
      <c r="D5" s="220">
        <v>188</v>
      </c>
      <c r="E5" s="215">
        <v>1175</v>
      </c>
      <c r="F5" s="215">
        <v>7714</v>
      </c>
      <c r="G5" s="187">
        <f>F5/Collections!AD5</f>
        <v>0.79272428321857979</v>
      </c>
      <c r="H5" s="220">
        <v>188</v>
      </c>
      <c r="I5" s="220">
        <v>0</v>
      </c>
      <c r="J5" s="220">
        <v>188</v>
      </c>
      <c r="AD5" s="72"/>
    </row>
    <row r="6" spans="1:30" x14ac:dyDescent="0.3">
      <c r="A6" s="17" t="s">
        <v>13</v>
      </c>
      <c r="B6" s="215">
        <v>7675</v>
      </c>
      <c r="C6" s="215">
        <v>1050</v>
      </c>
      <c r="D6" s="215">
        <v>1050</v>
      </c>
      <c r="E6" s="215">
        <v>4706</v>
      </c>
      <c r="F6" s="215">
        <v>8725</v>
      </c>
      <c r="G6" s="187">
        <f>F6/Collections!AD6</f>
        <v>1.0856040811247978</v>
      </c>
      <c r="H6" s="215"/>
      <c r="I6" s="220">
        <v>0</v>
      </c>
      <c r="J6" s="215">
        <v>0</v>
      </c>
      <c r="AD6" s="72"/>
    </row>
    <row r="7" spans="1:30" x14ac:dyDescent="0.3">
      <c r="A7" s="17" t="s">
        <v>14</v>
      </c>
      <c r="B7" s="215">
        <v>11526</v>
      </c>
      <c r="C7" s="220">
        <v>737</v>
      </c>
      <c r="D7" s="215">
        <v>1616</v>
      </c>
      <c r="E7" s="215">
        <v>5432</v>
      </c>
      <c r="F7" s="215">
        <v>13142</v>
      </c>
      <c r="G7" s="187">
        <f>F7/Collections!AD7</f>
        <v>0.72615758647364348</v>
      </c>
      <c r="H7" s="220">
        <v>879</v>
      </c>
      <c r="I7" s="220">
        <v>0</v>
      </c>
      <c r="J7" s="220">
        <v>879</v>
      </c>
      <c r="AD7" s="72"/>
    </row>
    <row r="8" spans="1:30" x14ac:dyDescent="0.3">
      <c r="A8" s="17" t="s">
        <v>15</v>
      </c>
      <c r="B8" s="215">
        <v>3030</v>
      </c>
      <c r="C8" s="220">
        <v>0</v>
      </c>
      <c r="D8" s="215">
        <v>1654</v>
      </c>
      <c r="E8" s="220">
        <v>643</v>
      </c>
      <c r="F8" s="215">
        <v>4684</v>
      </c>
      <c r="G8" s="187">
        <f>F8/Collections!AD8</f>
        <v>0.53197047132311182</v>
      </c>
      <c r="H8" s="215">
        <v>1654</v>
      </c>
      <c r="I8" s="220">
        <v>0</v>
      </c>
      <c r="J8" s="215">
        <v>1654</v>
      </c>
      <c r="AD8" s="72"/>
    </row>
    <row r="9" spans="1:30" x14ac:dyDescent="0.3">
      <c r="A9" s="17" t="s">
        <v>17</v>
      </c>
      <c r="B9" s="215">
        <v>5691</v>
      </c>
      <c r="C9" s="220">
        <v>341</v>
      </c>
      <c r="D9" s="220">
        <v>453</v>
      </c>
      <c r="E9" s="220">
        <v>927</v>
      </c>
      <c r="F9" s="215">
        <v>6144</v>
      </c>
      <c r="G9" s="187">
        <f>F9/Collections!AD9</f>
        <v>0.83785626619391795</v>
      </c>
      <c r="H9" s="220">
        <v>112</v>
      </c>
      <c r="I9" s="220">
        <v>0</v>
      </c>
      <c r="J9" s="220">
        <v>112</v>
      </c>
      <c r="AD9" s="72"/>
    </row>
    <row r="10" spans="1:30" x14ac:dyDescent="0.3">
      <c r="A10" s="17" t="s">
        <v>19</v>
      </c>
      <c r="B10" s="215">
        <v>2758</v>
      </c>
      <c r="C10" s="220">
        <v>585</v>
      </c>
      <c r="D10" s="220">
        <v>981</v>
      </c>
      <c r="E10" s="220">
        <v>875</v>
      </c>
      <c r="F10" s="215">
        <v>3739</v>
      </c>
      <c r="G10" s="187">
        <f>F10/Collections!AD10</f>
        <v>0.65584985090335024</v>
      </c>
      <c r="H10" s="220">
        <v>293</v>
      </c>
      <c r="I10" s="220">
        <v>103</v>
      </c>
      <c r="J10" s="220">
        <v>396</v>
      </c>
      <c r="AD10" s="72"/>
    </row>
    <row r="11" spans="1:30" x14ac:dyDescent="0.3">
      <c r="A11" s="17" t="s">
        <v>20</v>
      </c>
      <c r="B11" s="215">
        <v>4471</v>
      </c>
      <c r="C11" s="220">
        <v>1</v>
      </c>
      <c r="D11" s="220">
        <v>472</v>
      </c>
      <c r="E11" s="215">
        <v>1000</v>
      </c>
      <c r="F11" s="215">
        <v>4943</v>
      </c>
      <c r="G11" s="187">
        <f>F11/Collections!AD11</f>
        <v>0.49479479479479477</v>
      </c>
      <c r="H11" s="220">
        <v>471</v>
      </c>
      <c r="I11" s="220">
        <v>0</v>
      </c>
      <c r="J11" s="220">
        <v>471</v>
      </c>
      <c r="AD11" s="72"/>
    </row>
    <row r="12" spans="1:30" x14ac:dyDescent="0.3">
      <c r="A12" s="17" t="s">
        <v>21</v>
      </c>
      <c r="B12" s="215">
        <v>14432</v>
      </c>
      <c r="C12" s="220">
        <v>250</v>
      </c>
      <c r="D12" s="215">
        <v>3367</v>
      </c>
      <c r="E12" s="215">
        <v>3202</v>
      </c>
      <c r="F12" s="215">
        <v>17799</v>
      </c>
      <c r="G12" s="187">
        <f>F12/Collections!AD12</f>
        <v>3.7385003150598615</v>
      </c>
      <c r="H12" s="215">
        <v>3088</v>
      </c>
      <c r="I12" s="220">
        <v>29</v>
      </c>
      <c r="J12" s="215">
        <v>3117</v>
      </c>
      <c r="AD12" s="72"/>
    </row>
    <row r="13" spans="1:30" x14ac:dyDescent="0.3">
      <c r="A13" s="17" t="s">
        <v>23</v>
      </c>
      <c r="B13" s="215">
        <v>1163</v>
      </c>
      <c r="C13" s="220">
        <v>316</v>
      </c>
      <c r="D13" s="220">
        <v>343</v>
      </c>
      <c r="E13" s="220">
        <v>577</v>
      </c>
      <c r="F13" s="215">
        <v>1506</v>
      </c>
      <c r="G13" s="187">
        <f>F13/Collections!AD13</f>
        <v>0.12513502285002076</v>
      </c>
      <c r="H13" s="220">
        <v>27</v>
      </c>
      <c r="I13" s="220">
        <v>0</v>
      </c>
      <c r="J13" s="220">
        <v>27</v>
      </c>
      <c r="AD13" s="72"/>
    </row>
    <row r="14" spans="1:30" x14ac:dyDescent="0.3">
      <c r="A14" s="17" t="s">
        <v>24</v>
      </c>
      <c r="B14" s="215">
        <v>2693</v>
      </c>
      <c r="C14" s="224">
        <v>0</v>
      </c>
      <c r="D14" s="215">
        <v>1246</v>
      </c>
      <c r="E14" s="220">
        <v>418</v>
      </c>
      <c r="F14" s="215">
        <v>3939</v>
      </c>
      <c r="G14" s="187">
        <f>F14/Collections!AD14</f>
        <v>0.48372835564288347</v>
      </c>
      <c r="H14" s="215">
        <v>1246</v>
      </c>
      <c r="I14" s="220">
        <v>0</v>
      </c>
      <c r="J14" s="215">
        <v>1246</v>
      </c>
      <c r="AD14" s="72"/>
    </row>
    <row r="15" spans="1:30" x14ac:dyDescent="0.3">
      <c r="A15" s="17" t="s">
        <v>25</v>
      </c>
      <c r="B15" s="215">
        <v>7508</v>
      </c>
      <c r="C15" s="220">
        <v>461</v>
      </c>
      <c r="D15" s="220">
        <v>644</v>
      </c>
      <c r="E15" s="215">
        <v>1445</v>
      </c>
      <c r="F15" s="215">
        <v>8152</v>
      </c>
      <c r="G15" s="187">
        <f>F15/Collections!AD15</f>
        <v>0.65933354901326435</v>
      </c>
      <c r="H15" s="220">
        <v>183</v>
      </c>
      <c r="I15" s="220">
        <v>0</v>
      </c>
      <c r="J15" s="220">
        <v>183</v>
      </c>
      <c r="AD15" s="72"/>
    </row>
    <row r="16" spans="1:30" x14ac:dyDescent="0.3">
      <c r="A16" s="17"/>
      <c r="B16" s="224"/>
      <c r="C16" s="224"/>
      <c r="D16" s="224"/>
      <c r="E16" s="224"/>
      <c r="F16" s="224"/>
      <c r="G16" s="187"/>
      <c r="H16" s="220"/>
      <c r="I16" s="220"/>
      <c r="J16" s="215"/>
      <c r="AD16" s="72"/>
    </row>
    <row r="17" spans="1:30" x14ac:dyDescent="0.3">
      <c r="A17" s="23" t="s">
        <v>26</v>
      </c>
      <c r="B17" s="224"/>
      <c r="C17" s="224"/>
      <c r="D17" s="224"/>
      <c r="E17" s="224"/>
      <c r="F17" s="224"/>
      <c r="G17" s="187"/>
      <c r="H17" s="220"/>
      <c r="I17" s="220"/>
      <c r="J17" s="215"/>
      <c r="AD17" s="72"/>
    </row>
    <row r="18" spans="1:30" x14ac:dyDescent="0.3">
      <c r="A18" s="17" t="s">
        <v>27</v>
      </c>
      <c r="B18" s="215">
        <v>20678</v>
      </c>
      <c r="C18" s="220">
        <v>443</v>
      </c>
      <c r="D18" s="215">
        <v>1340</v>
      </c>
      <c r="E18" s="215">
        <v>9110</v>
      </c>
      <c r="F18" s="215">
        <v>22018</v>
      </c>
      <c r="G18" s="187">
        <f>F18/Collections!AD18</f>
        <v>0.74967654068777667</v>
      </c>
      <c r="H18" s="220">
        <v>177</v>
      </c>
      <c r="I18" s="220">
        <v>720</v>
      </c>
      <c r="J18" s="220">
        <v>897</v>
      </c>
      <c r="AD18" s="72"/>
    </row>
    <row r="19" spans="1:30" x14ac:dyDescent="0.3">
      <c r="A19" s="17" t="s">
        <v>28</v>
      </c>
      <c r="B19" s="215">
        <v>16602</v>
      </c>
      <c r="C19" s="220">
        <v>30</v>
      </c>
      <c r="D19" s="215">
        <v>6242</v>
      </c>
      <c r="E19" s="215">
        <v>3825</v>
      </c>
      <c r="F19" s="215">
        <v>22844</v>
      </c>
      <c r="G19" s="187">
        <f>F19/Collections!AD19</f>
        <v>1.1310590681784423</v>
      </c>
      <c r="H19" s="215">
        <v>6212</v>
      </c>
      <c r="I19" s="220">
        <v>0</v>
      </c>
      <c r="J19" s="215">
        <v>6212</v>
      </c>
      <c r="AD19" s="72"/>
    </row>
    <row r="20" spans="1:30" x14ac:dyDescent="0.3">
      <c r="A20" s="17" t="s">
        <v>30</v>
      </c>
      <c r="B20" s="215">
        <v>8234</v>
      </c>
      <c r="C20" s="220">
        <v>0</v>
      </c>
      <c r="D20" s="220">
        <v>539</v>
      </c>
      <c r="E20" s="215">
        <v>1719</v>
      </c>
      <c r="F20" s="215">
        <v>8773</v>
      </c>
      <c r="G20" s="187">
        <f>F20/Collections!AD20</f>
        <v>0.25205424352123196</v>
      </c>
      <c r="H20" s="220">
        <v>527</v>
      </c>
      <c r="I20" s="220">
        <v>12</v>
      </c>
      <c r="J20" s="220">
        <v>539</v>
      </c>
      <c r="AD20" s="72"/>
    </row>
    <row r="21" spans="1:30" x14ac:dyDescent="0.3">
      <c r="A21" s="17" t="s">
        <v>31</v>
      </c>
      <c r="B21" s="215">
        <v>40613</v>
      </c>
      <c r="C21" s="215">
        <v>5385</v>
      </c>
      <c r="D21" s="215">
        <v>5663</v>
      </c>
      <c r="E21" s="215">
        <v>8878</v>
      </c>
      <c r="F21" s="215">
        <v>46276</v>
      </c>
      <c r="G21" s="187">
        <f>F21/Collections!AD21</f>
        <v>1.4719765888415293</v>
      </c>
      <c r="H21" s="220">
        <v>278</v>
      </c>
      <c r="I21" s="220">
        <v>0</v>
      </c>
      <c r="J21" s="220">
        <v>278</v>
      </c>
      <c r="AD21" s="72"/>
    </row>
    <row r="22" spans="1:30" x14ac:dyDescent="0.3">
      <c r="A22" s="17" t="s">
        <v>32</v>
      </c>
      <c r="B22" s="215">
        <v>19038</v>
      </c>
      <c r="C22" s="215">
        <v>2326</v>
      </c>
      <c r="D22" s="215">
        <v>3851</v>
      </c>
      <c r="E22" s="215">
        <v>6650</v>
      </c>
      <c r="F22" s="215">
        <v>22889</v>
      </c>
      <c r="G22" s="187">
        <f>F22/Collections!AD22</f>
        <v>1.0854040212443095</v>
      </c>
      <c r="H22" s="220">
        <v>279</v>
      </c>
      <c r="I22" s="215">
        <v>1246</v>
      </c>
      <c r="J22" s="215">
        <v>1525</v>
      </c>
      <c r="AD22" s="72"/>
    </row>
    <row r="23" spans="1:30" x14ac:dyDescent="0.3">
      <c r="A23" s="17" t="s">
        <v>34</v>
      </c>
      <c r="B23" s="215">
        <v>38981</v>
      </c>
      <c r="C23" s="220">
        <v>662</v>
      </c>
      <c r="D23" s="215">
        <v>1258</v>
      </c>
      <c r="E23" s="215">
        <v>4397</v>
      </c>
      <c r="F23" s="215">
        <v>40239</v>
      </c>
      <c r="G23" s="187">
        <f>F23/Collections!AD23</f>
        <v>1.5144523899134361</v>
      </c>
      <c r="H23" s="220">
        <v>596</v>
      </c>
      <c r="I23" s="220">
        <v>0</v>
      </c>
      <c r="J23" s="220">
        <v>596</v>
      </c>
      <c r="AD23" s="72"/>
    </row>
    <row r="24" spans="1:30" x14ac:dyDescent="0.3">
      <c r="A24" s="17" t="s">
        <v>35</v>
      </c>
      <c r="B24" s="215">
        <v>30885</v>
      </c>
      <c r="C24" s="220">
        <v>660</v>
      </c>
      <c r="D24" s="215">
        <v>6030</v>
      </c>
      <c r="E24" s="215">
        <v>4704</v>
      </c>
      <c r="F24" s="215">
        <v>36915</v>
      </c>
      <c r="G24" s="187">
        <f>F24/Collections!AD24</f>
        <v>1.2994578991833285</v>
      </c>
      <c r="H24" s="215">
        <v>3358</v>
      </c>
      <c r="I24" s="215">
        <v>2012</v>
      </c>
      <c r="J24" s="215">
        <v>5370</v>
      </c>
      <c r="AD24" s="72"/>
    </row>
    <row r="25" spans="1:30" x14ac:dyDescent="0.3">
      <c r="A25" s="17" t="s">
        <v>36</v>
      </c>
      <c r="B25" s="215">
        <v>7621</v>
      </c>
      <c r="C25" s="215">
        <v>1274</v>
      </c>
      <c r="D25" s="215">
        <v>5450</v>
      </c>
      <c r="E25" s="215">
        <v>1341</v>
      </c>
      <c r="F25" s="215">
        <v>13071</v>
      </c>
      <c r="G25" s="187">
        <f>F25/Collections!AD25</f>
        <v>0.44035306404339186</v>
      </c>
      <c r="H25" s="215">
        <v>3958</v>
      </c>
      <c r="I25" s="220">
        <v>218</v>
      </c>
      <c r="J25" s="215">
        <v>4176</v>
      </c>
      <c r="AD25" s="72"/>
    </row>
    <row r="26" spans="1:30" x14ac:dyDescent="0.3">
      <c r="A26" s="17" t="s">
        <v>37</v>
      </c>
      <c r="B26" s="215">
        <v>22565</v>
      </c>
      <c r="C26" s="224">
        <v>0</v>
      </c>
      <c r="D26" s="215">
        <v>2250</v>
      </c>
      <c r="E26" s="215">
        <v>5429</v>
      </c>
      <c r="F26" s="215">
        <v>24815</v>
      </c>
      <c r="G26" s="187">
        <f>F26/Collections!AD26</f>
        <v>0.72749926707710344</v>
      </c>
      <c r="H26" s="215">
        <v>2250</v>
      </c>
      <c r="I26" s="220">
        <v>0</v>
      </c>
      <c r="J26" s="215">
        <v>2250</v>
      </c>
      <c r="AD26" s="72"/>
    </row>
    <row r="27" spans="1:30" x14ac:dyDescent="0.3">
      <c r="A27" s="17" t="s">
        <v>38</v>
      </c>
      <c r="B27" s="215">
        <v>16835</v>
      </c>
      <c r="C27" s="215">
        <v>1600</v>
      </c>
      <c r="D27" s="215">
        <v>1600</v>
      </c>
      <c r="E27" s="215">
        <v>7499</v>
      </c>
      <c r="F27" s="215">
        <v>18435</v>
      </c>
      <c r="G27" s="187">
        <f>F27/Collections!AD27</f>
        <v>0.64293935060858642</v>
      </c>
      <c r="H27" s="220">
        <v>0</v>
      </c>
      <c r="I27" s="224" t="s">
        <v>112</v>
      </c>
      <c r="J27" s="215">
        <v>0</v>
      </c>
      <c r="AD27" s="72"/>
    </row>
    <row r="28" spans="1:30" x14ac:dyDescent="0.3">
      <c r="A28" s="17" t="s">
        <v>39</v>
      </c>
      <c r="B28" s="215">
        <v>35850</v>
      </c>
      <c r="C28" s="215">
        <v>4645</v>
      </c>
      <c r="D28" s="215">
        <v>26606</v>
      </c>
      <c r="E28" s="215">
        <v>12233</v>
      </c>
      <c r="F28" s="215">
        <v>62456</v>
      </c>
      <c r="G28" s="187">
        <f>F28/Collections!AD28</f>
        <v>1.7774489157037965</v>
      </c>
      <c r="H28" s="215">
        <v>21961</v>
      </c>
      <c r="I28" s="220">
        <v>0</v>
      </c>
      <c r="J28" s="215">
        <v>21961</v>
      </c>
      <c r="AD28" s="72"/>
    </row>
    <row r="29" spans="1:30" x14ac:dyDescent="0.3">
      <c r="A29" s="17" t="s">
        <v>40</v>
      </c>
      <c r="B29" s="215">
        <v>16136</v>
      </c>
      <c r="C29" s="215">
        <v>1175</v>
      </c>
      <c r="D29" s="215">
        <v>30182</v>
      </c>
      <c r="E29" s="215">
        <v>6175</v>
      </c>
      <c r="F29" s="215">
        <v>46318</v>
      </c>
      <c r="G29" s="187">
        <f>F29/Collections!AD29</f>
        <v>1.8668332594413768</v>
      </c>
      <c r="H29" s="215">
        <v>24227</v>
      </c>
      <c r="I29" s="215">
        <v>4780</v>
      </c>
      <c r="J29" s="215">
        <v>29007</v>
      </c>
      <c r="AD29" s="72"/>
    </row>
    <row r="30" spans="1:30" x14ac:dyDescent="0.3">
      <c r="A30" s="17" t="s">
        <v>41</v>
      </c>
      <c r="B30" s="215">
        <v>59260</v>
      </c>
      <c r="C30" s="215">
        <v>1899</v>
      </c>
      <c r="D30" s="215">
        <v>4901</v>
      </c>
      <c r="E30" s="215">
        <v>27899</v>
      </c>
      <c r="F30" s="215">
        <v>64161</v>
      </c>
      <c r="G30" s="187">
        <f>F30/Collections!AD30</f>
        <v>2.2812800000000002</v>
      </c>
      <c r="H30" s="220">
        <v>659</v>
      </c>
      <c r="I30" s="215">
        <v>2343</v>
      </c>
      <c r="J30" s="215">
        <v>3002</v>
      </c>
      <c r="AD30" s="72"/>
    </row>
    <row r="31" spans="1:30" x14ac:dyDescent="0.3">
      <c r="A31" s="17" t="s">
        <v>42</v>
      </c>
      <c r="B31" s="215">
        <v>14942</v>
      </c>
      <c r="C31" s="220">
        <v>583</v>
      </c>
      <c r="D31" s="220">
        <v>665</v>
      </c>
      <c r="E31" s="215">
        <v>6458</v>
      </c>
      <c r="F31" s="215">
        <v>15607</v>
      </c>
      <c r="G31" s="187">
        <f>F31/Collections!AD31</f>
        <v>0.79299832325593211</v>
      </c>
      <c r="H31" s="225"/>
      <c r="I31" s="220">
        <v>82</v>
      </c>
      <c r="J31" s="220">
        <v>82</v>
      </c>
      <c r="AD31" s="72"/>
    </row>
    <row r="32" spans="1:30" x14ac:dyDescent="0.3">
      <c r="A32" s="17" t="s">
        <v>43</v>
      </c>
      <c r="B32" s="215">
        <v>11495</v>
      </c>
      <c r="C32" s="220">
        <v>976</v>
      </c>
      <c r="D32" s="215">
        <v>1014</v>
      </c>
      <c r="E32" s="215">
        <v>1960</v>
      </c>
      <c r="F32" s="215">
        <v>12509</v>
      </c>
      <c r="G32" s="187">
        <f>F32/Collections!AD32</f>
        <v>0.48207954370279021</v>
      </c>
      <c r="H32" s="220">
        <v>38</v>
      </c>
      <c r="I32" s="220">
        <v>0</v>
      </c>
      <c r="J32" s="220">
        <v>38</v>
      </c>
      <c r="AD32" s="72"/>
    </row>
    <row r="33" spans="1:30" x14ac:dyDescent="0.3">
      <c r="A33" s="17"/>
      <c r="B33" s="224"/>
      <c r="C33" s="224"/>
      <c r="D33" s="224"/>
      <c r="E33" s="224"/>
      <c r="F33" s="224"/>
      <c r="G33" s="187"/>
      <c r="H33" s="224"/>
      <c r="I33" s="224"/>
      <c r="J33" s="215"/>
      <c r="AD33" s="72"/>
    </row>
    <row r="34" spans="1:30" x14ac:dyDescent="0.3">
      <c r="A34" s="23" t="s">
        <v>44</v>
      </c>
      <c r="B34" s="225"/>
      <c r="C34" s="225"/>
      <c r="D34" s="225"/>
      <c r="E34" s="225"/>
      <c r="F34" s="225"/>
      <c r="G34" s="187"/>
      <c r="H34" s="224"/>
      <c r="I34" s="224"/>
      <c r="J34" s="233"/>
      <c r="AD34" s="72"/>
    </row>
    <row r="35" spans="1:30" x14ac:dyDescent="0.3">
      <c r="A35" s="17" t="s">
        <v>45</v>
      </c>
      <c r="B35" s="215">
        <v>53337</v>
      </c>
      <c r="C35" s="215">
        <v>9033</v>
      </c>
      <c r="D35" s="215">
        <v>58768</v>
      </c>
      <c r="E35" s="215">
        <v>21502</v>
      </c>
      <c r="F35" s="215">
        <v>112105</v>
      </c>
      <c r="G35" s="187">
        <f>F35/Collections!AD35</f>
        <v>1.9461659982986996</v>
      </c>
      <c r="H35" s="215">
        <v>44946</v>
      </c>
      <c r="I35" s="215">
        <v>4789</v>
      </c>
      <c r="J35" s="215">
        <v>49735</v>
      </c>
      <c r="AD35" s="72"/>
    </row>
    <row r="36" spans="1:30" x14ac:dyDescent="0.3">
      <c r="A36" s="17" t="s">
        <v>46</v>
      </c>
      <c r="B36" s="215">
        <v>78102</v>
      </c>
      <c r="C36" s="215">
        <v>24723</v>
      </c>
      <c r="D36" s="215">
        <v>37051</v>
      </c>
      <c r="E36" s="215">
        <v>28993</v>
      </c>
      <c r="F36" s="215">
        <v>115153</v>
      </c>
      <c r="G36" s="187">
        <f>F36/Collections!AD36</f>
        <v>2.4982210265978217</v>
      </c>
      <c r="H36" s="215">
        <v>6629</v>
      </c>
      <c r="I36" s="215">
        <v>5699</v>
      </c>
      <c r="J36" s="215">
        <v>12328</v>
      </c>
      <c r="AD36" s="72"/>
    </row>
    <row r="37" spans="1:30" x14ac:dyDescent="0.3">
      <c r="A37" s="17" t="s">
        <v>48</v>
      </c>
      <c r="B37" s="215">
        <v>77731</v>
      </c>
      <c r="C37" s="215">
        <v>6463</v>
      </c>
      <c r="D37" s="215">
        <v>663636</v>
      </c>
      <c r="E37" s="215">
        <v>42348</v>
      </c>
      <c r="F37" s="215">
        <v>741367</v>
      </c>
      <c r="G37" s="187">
        <f>F37/Collections!AD37</f>
        <v>13.710737535138334</v>
      </c>
      <c r="H37" s="224"/>
      <c r="I37" s="215">
        <v>657173</v>
      </c>
      <c r="J37" s="215">
        <v>657173</v>
      </c>
      <c r="AD37" s="72"/>
    </row>
    <row r="38" spans="1:30" x14ac:dyDescent="0.3">
      <c r="A38" s="17" t="s">
        <v>49</v>
      </c>
      <c r="B38" s="215">
        <v>59013</v>
      </c>
      <c r="C38" s="215">
        <v>2321</v>
      </c>
      <c r="D38" s="215">
        <v>4727</v>
      </c>
      <c r="E38" s="215">
        <v>9566</v>
      </c>
      <c r="F38" s="215">
        <v>63740</v>
      </c>
      <c r="G38" s="187">
        <f>F38/Collections!AD38</f>
        <v>1.1131485653411572</v>
      </c>
      <c r="H38" s="215">
        <v>2406</v>
      </c>
      <c r="I38" s="224">
        <v>0</v>
      </c>
      <c r="J38" s="215">
        <v>2406</v>
      </c>
      <c r="AD38" s="72"/>
    </row>
    <row r="39" spans="1:30" x14ac:dyDescent="0.3">
      <c r="A39" s="17" t="s">
        <v>50</v>
      </c>
      <c r="B39" s="215">
        <v>16751</v>
      </c>
      <c r="C39" s="215">
        <v>1494</v>
      </c>
      <c r="D39" s="215">
        <v>2217</v>
      </c>
      <c r="E39" s="215">
        <v>4924</v>
      </c>
      <c r="F39" s="215">
        <v>18968</v>
      </c>
      <c r="G39" s="187">
        <f>F39/Collections!AD39</f>
        <v>0.43515565853770449</v>
      </c>
      <c r="H39" s="220">
        <v>723</v>
      </c>
      <c r="I39" s="220">
        <v>0</v>
      </c>
      <c r="J39" s="220">
        <v>723</v>
      </c>
      <c r="AD39" s="72"/>
    </row>
    <row r="40" spans="1:30" x14ac:dyDescent="0.3">
      <c r="A40" s="17" t="s">
        <v>51</v>
      </c>
      <c r="B40" s="215">
        <v>79272</v>
      </c>
      <c r="C40" s="215">
        <v>7624</v>
      </c>
      <c r="D40" s="215">
        <v>32013</v>
      </c>
      <c r="E40" s="215">
        <v>47197</v>
      </c>
      <c r="F40" s="215">
        <v>111285</v>
      </c>
      <c r="G40" s="187">
        <f>F40/Collections!AD40</f>
        <v>2.1639411204231243</v>
      </c>
      <c r="H40" s="215">
        <v>23550</v>
      </c>
      <c r="I40" s="220">
        <v>839</v>
      </c>
      <c r="J40" s="215">
        <v>24389</v>
      </c>
      <c r="AD40" s="72"/>
    </row>
    <row r="41" spans="1:30" x14ac:dyDescent="0.3">
      <c r="A41" s="17" t="s">
        <v>52</v>
      </c>
      <c r="B41" s="215">
        <v>115616</v>
      </c>
      <c r="C41" s="215">
        <v>15804</v>
      </c>
      <c r="D41" s="215">
        <v>20609</v>
      </c>
      <c r="E41" s="215">
        <v>31518</v>
      </c>
      <c r="F41" s="215">
        <v>136225</v>
      </c>
      <c r="G41" s="187">
        <f>F41/Collections!AD41</f>
        <v>3.1940959928720485</v>
      </c>
      <c r="H41" s="215">
        <v>1890</v>
      </c>
      <c r="I41" s="215">
        <v>2915</v>
      </c>
      <c r="J41" s="215">
        <v>4805</v>
      </c>
      <c r="AD41" s="72"/>
    </row>
    <row r="42" spans="1:30" x14ac:dyDescent="0.3">
      <c r="A42" s="17" t="s">
        <v>53</v>
      </c>
      <c r="B42" s="215">
        <v>51400</v>
      </c>
      <c r="C42" s="215">
        <v>1069</v>
      </c>
      <c r="D42" s="215">
        <v>1165</v>
      </c>
      <c r="E42" s="215">
        <v>16697</v>
      </c>
      <c r="F42" s="215">
        <v>52565</v>
      </c>
      <c r="G42" s="187">
        <f>F42/Collections!AD42</f>
        <v>1.2364162393564473</v>
      </c>
      <c r="H42" s="220">
        <v>96</v>
      </c>
      <c r="I42" s="220">
        <v>0</v>
      </c>
      <c r="J42" s="220">
        <v>96</v>
      </c>
      <c r="AD42" s="72"/>
    </row>
    <row r="43" spans="1:30" x14ac:dyDescent="0.3">
      <c r="A43" s="17"/>
      <c r="B43" s="224"/>
      <c r="C43" s="224"/>
      <c r="D43" s="224"/>
      <c r="E43" s="224"/>
      <c r="F43" s="224"/>
      <c r="G43" s="187"/>
      <c r="H43" s="215"/>
      <c r="I43" s="215"/>
      <c r="J43" s="215"/>
      <c r="AD43" s="72"/>
    </row>
    <row r="44" spans="1:30" x14ac:dyDescent="0.3">
      <c r="A44" s="23" t="s">
        <v>54</v>
      </c>
      <c r="B44" s="224"/>
      <c r="C44" s="224"/>
      <c r="D44" s="224"/>
      <c r="E44" s="224"/>
      <c r="F44" s="224"/>
      <c r="G44" s="187"/>
      <c r="H44" s="215"/>
      <c r="I44" s="215"/>
      <c r="J44" s="215"/>
      <c r="AD44" s="72"/>
    </row>
    <row r="45" spans="1:30" x14ac:dyDescent="0.3">
      <c r="A45" s="17" t="s">
        <v>55</v>
      </c>
      <c r="B45" s="215">
        <v>47460</v>
      </c>
      <c r="C45" s="215">
        <v>3377</v>
      </c>
      <c r="D45" s="215">
        <v>11874</v>
      </c>
      <c r="E45" s="215">
        <v>12328</v>
      </c>
      <c r="F45" s="215">
        <v>59334</v>
      </c>
      <c r="G45" s="187">
        <f>F45/Collections!AD45</f>
        <v>0.97297563215375027</v>
      </c>
      <c r="H45" s="215">
        <v>1425</v>
      </c>
      <c r="I45" s="215">
        <v>7072</v>
      </c>
      <c r="J45" s="215">
        <v>8497</v>
      </c>
      <c r="AD45" s="72"/>
    </row>
    <row r="46" spans="1:30" x14ac:dyDescent="0.3">
      <c r="A46" s="17" t="s">
        <v>56</v>
      </c>
      <c r="B46" s="215">
        <v>88094</v>
      </c>
      <c r="C46" s="215">
        <v>7137</v>
      </c>
      <c r="D46" s="215">
        <v>8878</v>
      </c>
      <c r="E46" s="215">
        <v>43996</v>
      </c>
      <c r="F46" s="215">
        <v>96972</v>
      </c>
      <c r="G46" s="187">
        <f>F46/Collections!AD46</f>
        <v>1.4741194533542101</v>
      </c>
      <c r="H46" s="220">
        <v>921</v>
      </c>
      <c r="I46" s="220">
        <v>820</v>
      </c>
      <c r="J46" s="215">
        <v>1741</v>
      </c>
      <c r="AD46" s="72"/>
    </row>
    <row r="47" spans="1:30" x14ac:dyDescent="0.3">
      <c r="A47" s="17" t="s">
        <v>57</v>
      </c>
      <c r="B47" s="215">
        <v>62528</v>
      </c>
      <c r="C47" s="215">
        <v>7452</v>
      </c>
      <c r="D47" s="215">
        <v>47990</v>
      </c>
      <c r="E47" s="215">
        <v>28350</v>
      </c>
      <c r="F47" s="215">
        <v>110518</v>
      </c>
      <c r="G47" s="187">
        <f>F47/Collections!AD47</f>
        <v>1.6602021962174587</v>
      </c>
      <c r="H47" s="215">
        <v>31819</v>
      </c>
      <c r="I47" s="215">
        <v>8719</v>
      </c>
      <c r="J47" s="215">
        <v>40538</v>
      </c>
      <c r="AD47" s="72"/>
    </row>
    <row r="48" spans="1:30" x14ac:dyDescent="0.3">
      <c r="A48" s="17" t="s">
        <v>58</v>
      </c>
      <c r="B48" s="215">
        <v>54558</v>
      </c>
      <c r="C48" s="215">
        <v>5805</v>
      </c>
      <c r="D48" s="215">
        <v>21480</v>
      </c>
      <c r="E48" s="215">
        <v>33611</v>
      </c>
      <c r="F48" s="215">
        <v>76038</v>
      </c>
      <c r="G48" s="187">
        <f>F48/Collections!AD48</f>
        <v>1.0724077626085975</v>
      </c>
      <c r="H48" s="215">
        <v>3183</v>
      </c>
      <c r="I48" s="215">
        <v>12492</v>
      </c>
      <c r="J48" s="215">
        <v>15675</v>
      </c>
      <c r="AD48" s="72"/>
    </row>
    <row r="49" spans="1:30" x14ac:dyDescent="0.3">
      <c r="A49" s="17" t="s">
        <v>59</v>
      </c>
      <c r="B49" s="224">
        <v>35698</v>
      </c>
      <c r="C49" s="215">
        <v>3101</v>
      </c>
      <c r="D49" s="215">
        <v>9477</v>
      </c>
      <c r="E49" s="215">
        <v>19330</v>
      </c>
      <c r="F49" s="215">
        <v>53462</v>
      </c>
      <c r="G49" s="187">
        <f>F49/Collections!AD49</f>
        <v>0.80973585362898337</v>
      </c>
      <c r="H49" s="215">
        <v>1473</v>
      </c>
      <c r="I49" s="215">
        <v>4903</v>
      </c>
      <c r="J49" s="215">
        <v>6376</v>
      </c>
      <c r="AD49" s="72"/>
    </row>
    <row r="50" spans="1:30" x14ac:dyDescent="0.3">
      <c r="A50" s="17" t="s">
        <v>60</v>
      </c>
      <c r="B50" s="215">
        <v>217986</v>
      </c>
      <c r="C50" s="215">
        <v>30426</v>
      </c>
      <c r="D50" s="215">
        <v>46463</v>
      </c>
      <c r="E50" s="215">
        <v>82553</v>
      </c>
      <c r="F50" s="215">
        <v>264449</v>
      </c>
      <c r="G50" s="187">
        <f>F50/Collections!AD50</f>
        <v>3.3855972346690564</v>
      </c>
      <c r="H50" s="215"/>
      <c r="I50" s="215">
        <v>16037</v>
      </c>
      <c r="J50" s="215">
        <v>16037</v>
      </c>
      <c r="AD50" s="72"/>
    </row>
    <row r="51" spans="1:30" x14ac:dyDescent="0.3">
      <c r="A51" s="17" t="s">
        <v>61</v>
      </c>
      <c r="B51" s="215">
        <v>58141</v>
      </c>
      <c r="C51" s="215">
        <v>3737</v>
      </c>
      <c r="D51" s="215">
        <v>13610</v>
      </c>
      <c r="E51" s="215">
        <v>19333</v>
      </c>
      <c r="F51" s="215">
        <v>71751</v>
      </c>
      <c r="G51" s="187">
        <f>F51/Collections!AD51</f>
        <v>1.1582082324455205</v>
      </c>
      <c r="H51" s="215">
        <v>6127</v>
      </c>
      <c r="I51" s="215">
        <v>3746</v>
      </c>
      <c r="J51" s="215">
        <v>9873</v>
      </c>
      <c r="AD51" s="72"/>
    </row>
    <row r="52" spans="1:30" x14ac:dyDescent="0.3">
      <c r="A52" s="17"/>
      <c r="B52" s="225"/>
      <c r="C52" s="225"/>
      <c r="D52" s="225"/>
      <c r="E52" s="225"/>
      <c r="F52" s="225"/>
      <c r="G52" s="187"/>
      <c r="H52" s="224"/>
      <c r="I52" s="224"/>
      <c r="J52" s="233"/>
      <c r="AD52" s="72"/>
    </row>
    <row r="53" spans="1:30" x14ac:dyDescent="0.3">
      <c r="A53" s="23" t="s">
        <v>62</v>
      </c>
      <c r="B53" s="224"/>
      <c r="C53" s="224"/>
      <c r="D53" s="224"/>
      <c r="E53" s="224"/>
      <c r="F53" s="224"/>
      <c r="G53" s="187"/>
      <c r="H53" s="224"/>
      <c r="I53" s="224"/>
      <c r="J53" s="215"/>
      <c r="AD53" s="72"/>
    </row>
    <row r="54" spans="1:30" x14ac:dyDescent="0.3">
      <c r="A54" s="17" t="s">
        <v>63</v>
      </c>
      <c r="B54" s="215">
        <v>142670</v>
      </c>
      <c r="C54" s="215">
        <v>18572</v>
      </c>
      <c r="D54" s="215">
        <v>65032</v>
      </c>
      <c r="E54" s="215">
        <v>66150</v>
      </c>
      <c r="F54" s="215">
        <v>207702</v>
      </c>
      <c r="G54" s="187">
        <f>F54/Collections!AD54</f>
        <v>1.8905718082685552</v>
      </c>
      <c r="H54" s="215">
        <v>20304</v>
      </c>
      <c r="I54" s="215">
        <v>26156</v>
      </c>
      <c r="J54" s="215">
        <v>46460</v>
      </c>
      <c r="AD54" s="72"/>
    </row>
    <row r="55" spans="1:30" x14ac:dyDescent="0.3">
      <c r="A55" s="17" t="s">
        <v>64</v>
      </c>
      <c r="B55" s="215">
        <v>219951</v>
      </c>
      <c r="C55" s="215">
        <v>65734</v>
      </c>
      <c r="D55" s="215">
        <v>85048</v>
      </c>
      <c r="E55" s="215">
        <v>131216</v>
      </c>
      <c r="F55" s="215">
        <v>304999</v>
      </c>
      <c r="G55" s="187">
        <f>F55/Collections!AD55</f>
        <v>2.7449443359462888</v>
      </c>
      <c r="H55" s="215">
        <v>11120</v>
      </c>
      <c r="I55" s="215">
        <v>8194</v>
      </c>
      <c r="J55" s="215">
        <v>19314</v>
      </c>
      <c r="AD55" s="72"/>
    </row>
    <row r="56" spans="1:30" x14ac:dyDescent="0.3">
      <c r="A56" s="17" t="s">
        <v>65</v>
      </c>
      <c r="B56" s="215">
        <v>146578</v>
      </c>
      <c r="C56" s="215">
        <v>32180</v>
      </c>
      <c r="D56" s="215">
        <v>36419</v>
      </c>
      <c r="E56" s="215">
        <v>50057</v>
      </c>
      <c r="F56" s="215">
        <v>182997</v>
      </c>
      <c r="G56" s="187">
        <f>F56/Collections!AD56</f>
        <v>2.2360883697060046</v>
      </c>
      <c r="H56" s="215">
        <v>3076</v>
      </c>
      <c r="I56" s="215">
        <v>1163</v>
      </c>
      <c r="J56" s="215">
        <v>4239</v>
      </c>
      <c r="AD56" s="72"/>
    </row>
    <row r="57" spans="1:30" x14ac:dyDescent="0.3">
      <c r="A57" s="17" t="s">
        <v>66</v>
      </c>
      <c r="B57" s="215">
        <v>148074</v>
      </c>
      <c r="C57" s="215">
        <v>15139</v>
      </c>
      <c r="D57" s="215">
        <v>39126</v>
      </c>
      <c r="E57" s="215">
        <v>43077</v>
      </c>
      <c r="F57" s="215">
        <v>187200</v>
      </c>
      <c r="G57" s="187">
        <f>F57/Collections!AD57</f>
        <v>1.8900308947357793</v>
      </c>
      <c r="H57" s="215">
        <v>23806</v>
      </c>
      <c r="I57" s="220">
        <v>181</v>
      </c>
      <c r="J57" s="215">
        <v>23987</v>
      </c>
      <c r="AD57" s="72"/>
    </row>
    <row r="58" spans="1:30" x14ac:dyDescent="0.3">
      <c r="A58" s="17"/>
      <c r="B58" s="224"/>
      <c r="C58" s="224"/>
      <c r="D58" s="224"/>
      <c r="E58" s="224"/>
      <c r="F58" s="224"/>
      <c r="G58" s="187"/>
      <c r="H58" s="215"/>
      <c r="I58" s="220"/>
      <c r="J58" s="215"/>
      <c r="AD58" s="72"/>
    </row>
    <row r="59" spans="1:30" x14ac:dyDescent="0.3">
      <c r="A59" s="23" t="s">
        <v>67</v>
      </c>
      <c r="B59" s="227"/>
      <c r="C59" s="227"/>
      <c r="D59" s="227"/>
      <c r="E59" s="227"/>
      <c r="F59" s="227"/>
      <c r="G59" s="187"/>
      <c r="H59" s="224"/>
      <c r="I59" s="224"/>
      <c r="J59" s="234"/>
      <c r="AD59" s="72"/>
    </row>
    <row r="60" spans="1:30" x14ac:dyDescent="0.3">
      <c r="A60" s="17" t="s">
        <v>68</v>
      </c>
      <c r="B60" s="215">
        <v>421710</v>
      </c>
      <c r="C60" s="215">
        <v>49963</v>
      </c>
      <c r="D60" s="215">
        <v>444612</v>
      </c>
      <c r="E60" s="215">
        <v>178309</v>
      </c>
      <c r="F60" s="215">
        <v>866322</v>
      </c>
      <c r="G60" s="187">
        <f>F60/Collections!AD60</f>
        <v>3.8271022463720099</v>
      </c>
      <c r="H60" s="215">
        <v>43819</v>
      </c>
      <c r="I60" s="215">
        <v>350830</v>
      </c>
      <c r="J60" s="215">
        <v>394649</v>
      </c>
      <c r="AD60" s="72"/>
    </row>
    <row r="61" spans="1:30" x14ac:dyDescent="0.3">
      <c r="A61" s="17" t="s">
        <v>69</v>
      </c>
      <c r="B61" s="215">
        <v>622687</v>
      </c>
      <c r="C61" s="215">
        <v>196154</v>
      </c>
      <c r="D61" s="215">
        <v>266068</v>
      </c>
      <c r="E61" s="215">
        <v>280624</v>
      </c>
      <c r="F61" s="215">
        <v>888755</v>
      </c>
      <c r="G61" s="187">
        <f>F61/Collections!AD61</f>
        <v>2.7795048052715692</v>
      </c>
      <c r="H61" s="215">
        <v>50592</v>
      </c>
      <c r="I61" s="215">
        <v>19322</v>
      </c>
      <c r="J61" s="215">
        <v>69914</v>
      </c>
      <c r="AD61" s="72"/>
    </row>
    <row r="62" spans="1:30" x14ac:dyDescent="0.3">
      <c r="A62" s="17" t="s">
        <v>70</v>
      </c>
      <c r="B62" s="215">
        <v>358211</v>
      </c>
      <c r="C62" s="215">
        <v>23682</v>
      </c>
      <c r="D62" s="215">
        <v>60711</v>
      </c>
      <c r="E62" s="215">
        <v>143019</v>
      </c>
      <c r="F62" s="215">
        <v>418922</v>
      </c>
      <c r="G62" s="187">
        <f>F62/Collections!AD62</f>
        <v>1.9849983889615435</v>
      </c>
      <c r="H62" s="215">
        <v>21996</v>
      </c>
      <c r="I62" s="215">
        <v>15033</v>
      </c>
      <c r="J62" s="215">
        <v>37029</v>
      </c>
      <c r="AD62" s="72"/>
    </row>
    <row r="63" spans="1:30" x14ac:dyDescent="0.3">
      <c r="A63" s="17" t="s">
        <v>71</v>
      </c>
      <c r="B63" s="215">
        <v>107740</v>
      </c>
      <c r="C63" s="215">
        <v>20561</v>
      </c>
      <c r="D63" s="215">
        <v>41278</v>
      </c>
      <c r="E63" s="215">
        <v>55788</v>
      </c>
      <c r="F63" s="215">
        <v>149018</v>
      </c>
      <c r="G63" s="187">
        <f>F63/Collections!AD63</f>
        <v>0.68441647912552239</v>
      </c>
      <c r="H63" s="215">
        <v>11226</v>
      </c>
      <c r="I63" s="215">
        <v>9491</v>
      </c>
      <c r="J63" s="215">
        <v>20717</v>
      </c>
      <c r="AD63" s="72"/>
    </row>
    <row r="64" spans="1:30" x14ac:dyDescent="0.3">
      <c r="A64" s="17" t="s">
        <v>72</v>
      </c>
      <c r="B64" s="215">
        <v>432486</v>
      </c>
      <c r="C64" s="215">
        <v>29376</v>
      </c>
      <c r="D64" s="215">
        <v>200810</v>
      </c>
      <c r="E64" s="215">
        <v>114523</v>
      </c>
      <c r="F64" s="215">
        <v>633296</v>
      </c>
      <c r="G64" s="187">
        <f>F64/Collections!AD64</f>
        <v>3.7213084891967965</v>
      </c>
      <c r="H64" s="215">
        <v>16849</v>
      </c>
      <c r="I64" s="215">
        <v>154585</v>
      </c>
      <c r="J64" s="215">
        <v>171434</v>
      </c>
      <c r="AD64" s="72"/>
    </row>
    <row r="65" spans="1:30" x14ac:dyDescent="0.3">
      <c r="A65" s="17"/>
      <c r="B65" s="224"/>
      <c r="C65" s="224"/>
      <c r="D65" s="224"/>
      <c r="E65" s="224"/>
      <c r="F65" s="224"/>
      <c r="G65" s="187"/>
      <c r="H65" s="224"/>
      <c r="I65" s="224"/>
      <c r="J65" s="215"/>
      <c r="AD65" s="72"/>
    </row>
    <row r="66" spans="1:30" x14ac:dyDescent="0.3">
      <c r="A66" s="23" t="s">
        <v>73</v>
      </c>
      <c r="B66" s="224"/>
      <c r="C66" s="224"/>
      <c r="D66" s="224"/>
      <c r="E66" s="224"/>
      <c r="F66" s="224"/>
      <c r="G66" s="187"/>
      <c r="H66" s="224"/>
      <c r="I66" s="224"/>
      <c r="J66" s="215"/>
      <c r="AD66" s="72"/>
    </row>
    <row r="67" spans="1:30" x14ac:dyDescent="0.3">
      <c r="A67" s="17" t="s">
        <v>74</v>
      </c>
      <c r="B67" s="215">
        <v>2956</v>
      </c>
      <c r="C67" s="220">
        <v>261</v>
      </c>
      <c r="D67" s="220">
        <v>261</v>
      </c>
      <c r="E67" s="220">
        <v>459</v>
      </c>
      <c r="F67" s="215">
        <v>3217</v>
      </c>
      <c r="G67" s="187">
        <f>F67/Collections!AD67</f>
        <v>0.97455316570736139</v>
      </c>
      <c r="H67" s="220">
        <v>0</v>
      </c>
      <c r="I67" s="220">
        <v>0</v>
      </c>
      <c r="J67" s="215">
        <v>0</v>
      </c>
      <c r="AD67" s="72"/>
    </row>
    <row r="68" spans="1:30" x14ac:dyDescent="0.3">
      <c r="A68" s="17" t="s">
        <v>75</v>
      </c>
      <c r="B68" s="215">
        <v>31095</v>
      </c>
      <c r="C68" s="220">
        <v>123</v>
      </c>
      <c r="D68" s="220">
        <v>483</v>
      </c>
      <c r="E68" s="215">
        <v>13081</v>
      </c>
      <c r="F68" s="215">
        <v>31578</v>
      </c>
      <c r="G68" s="187">
        <f>F68/Collections!AD68</f>
        <v>1.8733981964878974</v>
      </c>
      <c r="H68" s="220">
        <v>238</v>
      </c>
      <c r="I68" s="220">
        <v>122</v>
      </c>
      <c r="J68" s="220">
        <v>360</v>
      </c>
      <c r="AD68" s="72"/>
    </row>
    <row r="69" spans="1:30" x14ac:dyDescent="0.3">
      <c r="A69" s="17"/>
      <c r="B69" s="17"/>
      <c r="C69" s="17"/>
      <c r="D69" s="17"/>
      <c r="E69" s="17"/>
      <c r="F69" s="17"/>
      <c r="G69" s="17"/>
      <c r="H69" s="17"/>
      <c r="I69" s="17"/>
      <c r="J69" s="25"/>
      <c r="AD69" s="72"/>
    </row>
    <row r="70" spans="1:30" x14ac:dyDescent="0.3">
      <c r="A70" s="27" t="s">
        <v>76</v>
      </c>
      <c r="B70" s="28">
        <f>SUM(B4:B68)</f>
        <v>4165538</v>
      </c>
      <c r="C70" s="188">
        <f>SUM(C4:C68)</f>
        <v>606710</v>
      </c>
      <c r="D70" s="188">
        <f>SUM(D4:D68)</f>
        <v>2329411</v>
      </c>
      <c r="E70" s="188">
        <f>SUM(E4:E68)</f>
        <v>1648480</v>
      </c>
      <c r="F70" s="188">
        <f>SUM(F4:F68)</f>
        <v>6503236</v>
      </c>
      <c r="G70" s="189">
        <f>SUM(F4:F68)/2940057</f>
        <v>2.2119421494209126</v>
      </c>
      <c r="H70" s="188">
        <f>SUM(H4:H68)</f>
        <v>400875</v>
      </c>
      <c r="I70" s="188">
        <f>SUM(I4:I68)</f>
        <v>1321826</v>
      </c>
      <c r="J70" s="190">
        <f>SUM(J4:J68)</f>
        <v>1722701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C6C3-54F8-433B-9DC8-1B8C493D1338}">
  <dimension ref="A1:F291"/>
  <sheetViews>
    <sheetView topLeftCell="A229" workbookViewId="0">
      <selection activeCell="E244" sqref="E244"/>
    </sheetView>
  </sheetViews>
  <sheetFormatPr defaultRowHeight="14.4" x14ac:dyDescent="0.3"/>
  <cols>
    <col min="1" max="1" width="41.88671875" customWidth="1"/>
    <col min="2" max="2" width="39.5546875" customWidth="1"/>
    <col min="3" max="3" width="9.109375" customWidth="1"/>
  </cols>
  <sheetData>
    <row r="1" spans="1:6" ht="15" thickBot="1" x14ac:dyDescent="0.35">
      <c r="A1" s="17"/>
      <c r="B1" s="17"/>
      <c r="C1" s="306" t="s">
        <v>363</v>
      </c>
      <c r="D1" s="306"/>
      <c r="E1" s="306"/>
      <c r="F1" s="306"/>
    </row>
    <row r="2" spans="1:6" ht="15" thickBot="1" x14ac:dyDescent="0.35">
      <c r="A2" s="191" t="s">
        <v>90</v>
      </c>
      <c r="B2" s="192" t="s">
        <v>372</v>
      </c>
      <c r="C2" s="218">
        <v>2022</v>
      </c>
      <c r="D2" s="193">
        <v>2021</v>
      </c>
      <c r="E2" s="193">
        <v>2020</v>
      </c>
      <c r="F2" s="193">
        <v>2019</v>
      </c>
    </row>
    <row r="3" spans="1:6" x14ac:dyDescent="0.3">
      <c r="A3" s="17" t="s">
        <v>10</v>
      </c>
      <c r="B3" s="17" t="s">
        <v>373</v>
      </c>
      <c r="C3" s="166">
        <v>4864</v>
      </c>
      <c r="D3" s="166">
        <v>2940</v>
      </c>
      <c r="E3" s="25">
        <v>3769</v>
      </c>
      <c r="F3" s="25">
        <v>6682</v>
      </c>
    </row>
    <row r="4" spans="1:6" x14ac:dyDescent="0.3">
      <c r="A4" s="17" t="s">
        <v>10</v>
      </c>
      <c r="B4" s="17" t="s">
        <v>374</v>
      </c>
      <c r="C4" s="166">
        <v>2623</v>
      </c>
      <c r="D4" s="166">
        <v>2391</v>
      </c>
      <c r="E4" s="25">
        <v>2357</v>
      </c>
      <c r="F4" s="25">
        <v>2113</v>
      </c>
    </row>
    <row r="5" spans="1:6" x14ac:dyDescent="0.3">
      <c r="A5" s="17"/>
      <c r="B5" s="17"/>
      <c r="C5" s="17"/>
      <c r="D5" s="166"/>
      <c r="E5" s="25"/>
      <c r="F5" s="25"/>
    </row>
    <row r="6" spans="1:6" x14ac:dyDescent="0.3">
      <c r="A6" s="17" t="s">
        <v>74</v>
      </c>
      <c r="B6" s="17" t="s">
        <v>375</v>
      </c>
      <c r="C6" s="166">
        <v>2956</v>
      </c>
      <c r="D6" s="166">
        <v>3486</v>
      </c>
      <c r="E6" s="25">
        <v>3822</v>
      </c>
      <c r="F6" s="25">
        <v>5165</v>
      </c>
    </row>
    <row r="7" spans="1:6" x14ac:dyDescent="0.3">
      <c r="A7" s="17"/>
      <c r="B7" s="17"/>
      <c r="C7" s="17"/>
      <c r="D7" s="166"/>
      <c r="E7" s="25"/>
      <c r="F7" s="25"/>
    </row>
    <row r="8" spans="1:6" x14ac:dyDescent="0.3">
      <c r="A8" s="17" t="s">
        <v>27</v>
      </c>
      <c r="B8" s="17" t="s">
        <v>376</v>
      </c>
      <c r="C8" s="18">
        <v>0</v>
      </c>
      <c r="D8" s="18">
        <v>0</v>
      </c>
      <c r="E8" s="19">
        <v>79</v>
      </c>
      <c r="F8" s="17">
        <v>103</v>
      </c>
    </row>
    <row r="9" spans="1:6" x14ac:dyDescent="0.3">
      <c r="A9" s="17" t="s">
        <v>27</v>
      </c>
      <c r="B9" s="17" t="s">
        <v>377</v>
      </c>
      <c r="C9" s="18">
        <v>11</v>
      </c>
      <c r="D9" s="18">
        <v>8</v>
      </c>
      <c r="E9" s="19">
        <v>10</v>
      </c>
      <c r="F9" s="17">
        <v>12</v>
      </c>
    </row>
    <row r="10" spans="1:6" x14ac:dyDescent="0.3">
      <c r="A10" s="17" t="s">
        <v>27</v>
      </c>
      <c r="B10" s="17" t="s">
        <v>378</v>
      </c>
      <c r="C10" s="17"/>
      <c r="D10" s="22"/>
      <c r="E10" s="17">
        <v>0</v>
      </c>
      <c r="F10" s="17">
        <v>0</v>
      </c>
    </row>
    <row r="11" spans="1:6" x14ac:dyDescent="0.3">
      <c r="A11" s="17" t="s">
        <v>27</v>
      </c>
      <c r="B11" s="17" t="s">
        <v>379</v>
      </c>
      <c r="C11" s="166">
        <v>18590</v>
      </c>
      <c r="D11" s="166">
        <v>17464</v>
      </c>
      <c r="E11" s="19">
        <v>17185</v>
      </c>
      <c r="F11" s="25">
        <v>25524</v>
      </c>
    </row>
    <row r="12" spans="1:6" x14ac:dyDescent="0.3">
      <c r="A12" s="17" t="s">
        <v>27</v>
      </c>
      <c r="B12" s="17" t="s">
        <v>380</v>
      </c>
      <c r="C12" s="166">
        <v>2414</v>
      </c>
      <c r="D12" s="166">
        <v>1374</v>
      </c>
      <c r="E12" s="25">
        <v>1235</v>
      </c>
      <c r="F12" s="25">
        <v>1698</v>
      </c>
    </row>
    <row r="13" spans="1:6" x14ac:dyDescent="0.3">
      <c r="A13" s="17" t="s">
        <v>27</v>
      </c>
      <c r="B13" s="17" t="s">
        <v>381</v>
      </c>
      <c r="C13" s="18">
        <v>106</v>
      </c>
      <c r="D13" s="18">
        <v>124</v>
      </c>
      <c r="E13" s="25">
        <v>3</v>
      </c>
      <c r="F13" s="17">
        <v>37</v>
      </c>
    </row>
    <row r="14" spans="1:6" x14ac:dyDescent="0.3">
      <c r="A14" s="17"/>
      <c r="B14" s="17"/>
      <c r="C14" s="17"/>
      <c r="D14" s="17"/>
      <c r="E14" s="25"/>
      <c r="F14" s="17"/>
    </row>
    <row r="15" spans="1:6" x14ac:dyDescent="0.3">
      <c r="A15" s="17" t="s">
        <v>28</v>
      </c>
      <c r="B15" s="17" t="s">
        <v>382</v>
      </c>
      <c r="C15" s="166">
        <v>20393</v>
      </c>
      <c r="D15" s="166">
        <v>19827</v>
      </c>
      <c r="E15" s="25">
        <v>30658</v>
      </c>
      <c r="F15" s="25">
        <v>30656</v>
      </c>
    </row>
    <row r="16" spans="1:6" x14ac:dyDescent="0.3">
      <c r="A16" s="17"/>
      <c r="B16" s="17"/>
      <c r="C16" s="17"/>
      <c r="D16" s="17"/>
      <c r="E16" s="25"/>
      <c r="F16" s="25"/>
    </row>
    <row r="17" spans="1:6" x14ac:dyDescent="0.3">
      <c r="A17" s="17" t="s">
        <v>383</v>
      </c>
      <c r="B17" s="17" t="s">
        <v>384</v>
      </c>
      <c r="C17" s="166">
        <v>4715</v>
      </c>
      <c r="D17" s="194"/>
      <c r="E17" s="194"/>
      <c r="F17" s="195"/>
    </row>
    <row r="18" spans="1:6" x14ac:dyDescent="0.3">
      <c r="A18" s="17" t="s">
        <v>383</v>
      </c>
      <c r="B18" s="17" t="s">
        <v>385</v>
      </c>
      <c r="C18" s="166">
        <v>2811</v>
      </c>
      <c r="D18" s="194"/>
      <c r="E18" s="194"/>
      <c r="F18" s="195"/>
    </row>
    <row r="19" spans="1:6" x14ac:dyDescent="0.3">
      <c r="A19" s="17"/>
      <c r="B19" s="17"/>
      <c r="C19" s="17"/>
      <c r="D19" s="17"/>
      <c r="E19" s="17"/>
      <c r="F19" s="25"/>
    </row>
    <row r="20" spans="1:6" x14ac:dyDescent="0.3">
      <c r="A20" s="17" t="s">
        <v>68</v>
      </c>
      <c r="B20" s="17" t="s">
        <v>386</v>
      </c>
      <c r="C20" s="166">
        <v>66216</v>
      </c>
      <c r="D20" s="166">
        <v>53290</v>
      </c>
      <c r="E20" s="25">
        <v>48151</v>
      </c>
      <c r="F20" s="25">
        <v>88145</v>
      </c>
    </row>
    <row r="21" spans="1:6" x14ac:dyDescent="0.3">
      <c r="A21" s="17" t="s">
        <v>68</v>
      </c>
      <c r="B21" s="17" t="s">
        <v>387</v>
      </c>
      <c r="C21" s="166">
        <v>6027</v>
      </c>
      <c r="D21" s="166">
        <v>5231</v>
      </c>
      <c r="E21" s="25">
        <v>6842</v>
      </c>
      <c r="F21" s="25">
        <v>10936</v>
      </c>
    </row>
    <row r="22" spans="1:6" x14ac:dyDescent="0.3">
      <c r="A22" s="17" t="s">
        <v>68</v>
      </c>
      <c r="B22" s="17" t="s">
        <v>388</v>
      </c>
      <c r="C22" s="166">
        <v>14943</v>
      </c>
      <c r="D22" s="166">
        <v>10475</v>
      </c>
      <c r="E22" s="25">
        <v>7997</v>
      </c>
      <c r="F22" s="25">
        <v>18171</v>
      </c>
    </row>
    <row r="23" spans="1:6" x14ac:dyDescent="0.3">
      <c r="A23" s="17" t="s">
        <v>68</v>
      </c>
      <c r="B23" s="17" t="s">
        <v>389</v>
      </c>
      <c r="C23" s="166">
        <v>11244</v>
      </c>
      <c r="D23" s="166">
        <v>5543</v>
      </c>
      <c r="E23" s="25">
        <v>6335</v>
      </c>
      <c r="F23" s="25">
        <v>13662</v>
      </c>
    </row>
    <row r="24" spans="1:6" x14ac:dyDescent="0.3">
      <c r="A24" s="17" t="s">
        <v>68</v>
      </c>
      <c r="B24" s="17" t="s">
        <v>390</v>
      </c>
      <c r="C24" s="166">
        <v>17131</v>
      </c>
      <c r="D24" s="166">
        <v>15175</v>
      </c>
      <c r="E24" s="25">
        <v>16901</v>
      </c>
      <c r="F24" s="25">
        <v>27451</v>
      </c>
    </row>
    <row r="25" spans="1:6" x14ac:dyDescent="0.3">
      <c r="A25" s="17" t="s">
        <v>68</v>
      </c>
      <c r="B25" s="17" t="s">
        <v>391</v>
      </c>
      <c r="C25" s="166">
        <v>111743</v>
      </c>
      <c r="D25" s="166">
        <v>104655</v>
      </c>
      <c r="E25" s="25">
        <v>88311</v>
      </c>
      <c r="F25" s="25">
        <v>152014</v>
      </c>
    </row>
    <row r="26" spans="1:6" x14ac:dyDescent="0.3">
      <c r="A26" s="17" t="s">
        <v>68</v>
      </c>
      <c r="B26" s="17" t="s">
        <v>392</v>
      </c>
      <c r="C26" s="166">
        <v>1706</v>
      </c>
      <c r="D26" s="166">
        <v>8033</v>
      </c>
      <c r="E26" s="25">
        <v>4713</v>
      </c>
      <c r="F26" s="25">
        <v>3162</v>
      </c>
    </row>
    <row r="27" spans="1:6" x14ac:dyDescent="0.3">
      <c r="A27" s="17" t="s">
        <v>68</v>
      </c>
      <c r="B27" s="17" t="s">
        <v>393</v>
      </c>
      <c r="C27" s="166">
        <v>3383</v>
      </c>
      <c r="D27" s="166">
        <v>2718</v>
      </c>
      <c r="E27" s="25">
        <v>2224</v>
      </c>
      <c r="F27" s="25">
        <v>3481</v>
      </c>
    </row>
    <row r="28" spans="1:6" x14ac:dyDescent="0.3">
      <c r="A28" s="17" t="s">
        <v>68</v>
      </c>
      <c r="B28" s="17" t="s">
        <v>394</v>
      </c>
      <c r="C28" s="166">
        <v>28237</v>
      </c>
      <c r="D28" s="166">
        <v>16193</v>
      </c>
      <c r="E28" s="25">
        <v>17932</v>
      </c>
      <c r="F28" s="25">
        <v>33584</v>
      </c>
    </row>
    <row r="29" spans="1:6" x14ac:dyDescent="0.3">
      <c r="A29" s="17" t="s">
        <v>68</v>
      </c>
      <c r="B29" s="17" t="s">
        <v>395</v>
      </c>
      <c r="C29" s="166">
        <v>13284</v>
      </c>
      <c r="D29" s="166">
        <v>13717</v>
      </c>
      <c r="E29" s="25">
        <v>13392</v>
      </c>
      <c r="F29" s="25">
        <v>23585</v>
      </c>
    </row>
    <row r="30" spans="1:6" x14ac:dyDescent="0.3">
      <c r="A30" s="17" t="s">
        <v>68</v>
      </c>
      <c r="B30" s="17" t="s">
        <v>396</v>
      </c>
      <c r="C30" s="166">
        <v>12127</v>
      </c>
      <c r="D30" s="166">
        <v>12408</v>
      </c>
      <c r="E30" s="25">
        <v>11430</v>
      </c>
      <c r="F30" s="25">
        <v>20797</v>
      </c>
    </row>
    <row r="31" spans="1:6" x14ac:dyDescent="0.3">
      <c r="A31" s="17" t="s">
        <v>68</v>
      </c>
      <c r="B31" s="17" t="s">
        <v>397</v>
      </c>
      <c r="C31" s="166">
        <v>15775</v>
      </c>
      <c r="D31" s="166">
        <v>12689</v>
      </c>
      <c r="E31" s="25">
        <v>7937</v>
      </c>
      <c r="F31" s="25">
        <v>13936</v>
      </c>
    </row>
    <row r="32" spans="1:6" x14ac:dyDescent="0.3">
      <c r="A32" s="17" t="s">
        <v>68</v>
      </c>
      <c r="B32" s="17" t="s">
        <v>398</v>
      </c>
      <c r="C32" s="166">
        <v>83341</v>
      </c>
      <c r="D32" s="166">
        <v>72643</v>
      </c>
      <c r="E32" s="25">
        <v>77153</v>
      </c>
      <c r="F32" s="25">
        <v>64891</v>
      </c>
    </row>
    <row r="33" spans="1:6" x14ac:dyDescent="0.3">
      <c r="A33" s="17" t="s">
        <v>68</v>
      </c>
      <c r="B33" s="17" t="s">
        <v>399</v>
      </c>
      <c r="C33" s="166">
        <v>7010</v>
      </c>
      <c r="D33" s="166">
        <v>6547</v>
      </c>
      <c r="E33" s="25">
        <v>6256</v>
      </c>
      <c r="F33" s="25">
        <v>18811</v>
      </c>
    </row>
    <row r="34" spans="1:6" x14ac:dyDescent="0.3">
      <c r="A34" s="17" t="s">
        <v>68</v>
      </c>
      <c r="B34" s="17" t="s">
        <v>400</v>
      </c>
      <c r="C34" s="18">
        <v>518</v>
      </c>
      <c r="D34" s="18">
        <v>899</v>
      </c>
      <c r="E34" s="19">
        <v>947</v>
      </c>
      <c r="F34" s="25">
        <v>1423</v>
      </c>
    </row>
    <row r="35" spans="1:6" x14ac:dyDescent="0.3">
      <c r="A35" s="17" t="s">
        <v>68</v>
      </c>
      <c r="B35" s="17" t="s">
        <v>401</v>
      </c>
      <c r="C35" s="166">
        <v>5057</v>
      </c>
      <c r="D35" s="166">
        <v>3645</v>
      </c>
      <c r="E35" s="25">
        <v>2872</v>
      </c>
      <c r="F35" s="25">
        <v>5165</v>
      </c>
    </row>
    <row r="36" spans="1:6" x14ac:dyDescent="0.3">
      <c r="A36" s="17" t="s">
        <v>68</v>
      </c>
      <c r="B36" s="17" t="s">
        <v>402</v>
      </c>
      <c r="C36" s="166">
        <v>1289</v>
      </c>
      <c r="D36" s="18">
        <v>863</v>
      </c>
      <c r="E36" s="19">
        <v>341</v>
      </c>
      <c r="F36" s="17">
        <v>795</v>
      </c>
    </row>
    <row r="37" spans="1:6" x14ac:dyDescent="0.3">
      <c r="A37" s="17" t="s">
        <v>68</v>
      </c>
      <c r="B37" s="17" t="s">
        <v>403</v>
      </c>
      <c r="C37" s="166">
        <v>16500</v>
      </c>
      <c r="D37" s="166">
        <v>18119</v>
      </c>
      <c r="E37" s="25">
        <v>17026</v>
      </c>
      <c r="F37" s="25">
        <v>29659</v>
      </c>
    </row>
    <row r="38" spans="1:6" x14ac:dyDescent="0.3">
      <c r="A38" s="17" t="s">
        <v>68</v>
      </c>
      <c r="B38" s="17" t="s">
        <v>404</v>
      </c>
      <c r="C38" s="166">
        <v>5232</v>
      </c>
      <c r="D38" s="166">
        <v>5879</v>
      </c>
      <c r="E38" s="25">
        <v>4919</v>
      </c>
      <c r="F38" s="25">
        <v>7786</v>
      </c>
    </row>
    <row r="39" spans="1:6" x14ac:dyDescent="0.3">
      <c r="A39" s="17" t="s">
        <v>68</v>
      </c>
      <c r="B39" s="17" t="s">
        <v>405</v>
      </c>
      <c r="C39" s="18">
        <v>947</v>
      </c>
      <c r="D39" s="166">
        <v>2013</v>
      </c>
      <c r="E39" s="25">
        <v>2584</v>
      </c>
      <c r="F39" s="25">
        <v>2720</v>
      </c>
    </row>
    <row r="40" spans="1:6" x14ac:dyDescent="0.3">
      <c r="A40" s="17"/>
      <c r="B40" s="17"/>
      <c r="C40" s="17"/>
      <c r="D40" s="17"/>
      <c r="E40" s="25"/>
      <c r="F40" s="25"/>
    </row>
    <row r="41" spans="1:6" x14ac:dyDescent="0.3">
      <c r="A41" s="17" t="s">
        <v>13</v>
      </c>
      <c r="B41" s="17" t="s">
        <v>406</v>
      </c>
      <c r="C41" s="17">
        <v>7451</v>
      </c>
      <c r="D41" s="17">
        <v>6429</v>
      </c>
      <c r="E41" s="25">
        <v>6181</v>
      </c>
      <c r="F41" s="25">
        <v>9813</v>
      </c>
    </row>
    <row r="42" spans="1:6" x14ac:dyDescent="0.3">
      <c r="A42" s="17" t="s">
        <v>13</v>
      </c>
      <c r="B42" s="17" t="s">
        <v>407</v>
      </c>
      <c r="C42" s="18">
        <v>224</v>
      </c>
      <c r="D42" s="17">
        <v>336</v>
      </c>
      <c r="E42" s="19">
        <v>610</v>
      </c>
      <c r="F42" s="17">
        <v>148</v>
      </c>
    </row>
    <row r="43" spans="1:6" x14ac:dyDescent="0.3">
      <c r="A43" s="17"/>
      <c r="B43" s="17"/>
      <c r="C43" s="17"/>
      <c r="D43" s="17"/>
      <c r="E43" s="19"/>
      <c r="F43" s="17"/>
    </row>
    <row r="44" spans="1:6" x14ac:dyDescent="0.3">
      <c r="A44" s="17" t="s">
        <v>45</v>
      </c>
      <c r="B44" s="17" t="s">
        <v>408</v>
      </c>
      <c r="C44" s="18">
        <v>350</v>
      </c>
      <c r="D44" s="18">
        <v>219</v>
      </c>
      <c r="E44" s="19">
        <v>518</v>
      </c>
      <c r="F44" s="17">
        <v>711</v>
      </c>
    </row>
    <row r="45" spans="1:6" x14ac:dyDescent="0.3">
      <c r="A45" s="17" t="s">
        <v>45</v>
      </c>
      <c r="B45" s="17" t="s">
        <v>409</v>
      </c>
      <c r="C45" s="166">
        <v>2740</v>
      </c>
      <c r="D45" s="166">
        <v>4033</v>
      </c>
      <c r="E45" s="25">
        <v>3495</v>
      </c>
      <c r="F45" s="25">
        <v>5409</v>
      </c>
    </row>
    <row r="46" spans="1:6" x14ac:dyDescent="0.3">
      <c r="A46" s="17" t="s">
        <v>45</v>
      </c>
      <c r="B46" s="17" t="s">
        <v>410</v>
      </c>
      <c r="C46" s="166">
        <v>50180</v>
      </c>
      <c r="D46" s="166">
        <v>26597</v>
      </c>
      <c r="E46" s="25">
        <v>37184</v>
      </c>
      <c r="F46" s="25">
        <v>60741</v>
      </c>
    </row>
    <row r="47" spans="1:6" x14ac:dyDescent="0.3">
      <c r="A47" s="17" t="s">
        <v>45</v>
      </c>
      <c r="B47" s="17" t="s">
        <v>411</v>
      </c>
      <c r="C47" s="18">
        <v>67</v>
      </c>
      <c r="D47" s="18">
        <v>19</v>
      </c>
      <c r="E47" s="19">
        <v>44</v>
      </c>
      <c r="F47" s="17">
        <v>126</v>
      </c>
    </row>
    <row r="48" spans="1:6" x14ac:dyDescent="0.3">
      <c r="A48" s="17"/>
      <c r="B48" s="17"/>
      <c r="C48" s="17"/>
      <c r="D48" s="17"/>
      <c r="E48" s="19"/>
      <c r="F48" s="17"/>
    </row>
    <row r="49" spans="1:6" x14ac:dyDescent="0.3">
      <c r="A49" s="17" t="s">
        <v>30</v>
      </c>
      <c r="B49" s="17" t="s">
        <v>412</v>
      </c>
      <c r="C49" s="166">
        <v>1888</v>
      </c>
      <c r="D49" s="166">
        <v>1716</v>
      </c>
      <c r="E49" s="25">
        <v>1677</v>
      </c>
      <c r="F49" s="25">
        <v>5916</v>
      </c>
    </row>
    <row r="50" spans="1:6" x14ac:dyDescent="0.3">
      <c r="A50" s="17" t="s">
        <v>30</v>
      </c>
      <c r="B50" s="17" t="s">
        <v>413</v>
      </c>
      <c r="C50" s="18">
        <v>297</v>
      </c>
      <c r="D50" s="18">
        <v>153</v>
      </c>
      <c r="E50" s="19">
        <v>229</v>
      </c>
      <c r="F50" s="25">
        <v>1394</v>
      </c>
    </row>
    <row r="51" spans="1:6" x14ac:dyDescent="0.3">
      <c r="A51" s="17" t="s">
        <v>30</v>
      </c>
      <c r="B51" s="17" t="s">
        <v>414</v>
      </c>
      <c r="C51" s="166">
        <v>3438</v>
      </c>
      <c r="D51" s="166">
        <v>3062</v>
      </c>
      <c r="E51" s="25">
        <v>3646</v>
      </c>
      <c r="F51" s="25">
        <v>13290</v>
      </c>
    </row>
    <row r="52" spans="1:6" x14ac:dyDescent="0.3">
      <c r="A52" s="17" t="s">
        <v>30</v>
      </c>
      <c r="B52" s="17" t="s">
        <v>415</v>
      </c>
      <c r="C52" s="18">
        <v>147</v>
      </c>
      <c r="D52" s="18">
        <v>148</v>
      </c>
      <c r="E52" s="19">
        <v>207</v>
      </c>
      <c r="F52" s="17">
        <v>942</v>
      </c>
    </row>
    <row r="53" spans="1:6" x14ac:dyDescent="0.3">
      <c r="A53" s="17" t="s">
        <v>30</v>
      </c>
      <c r="B53" s="17" t="s">
        <v>416</v>
      </c>
      <c r="C53" s="166">
        <v>2464</v>
      </c>
      <c r="D53" s="166">
        <v>1301</v>
      </c>
      <c r="E53" s="25">
        <v>1914</v>
      </c>
      <c r="F53" s="25">
        <v>4406</v>
      </c>
    </row>
    <row r="54" spans="1:6" x14ac:dyDescent="0.3">
      <c r="A54" s="17"/>
      <c r="B54" s="17"/>
      <c r="C54" s="17"/>
      <c r="D54" s="17"/>
      <c r="E54" s="25"/>
      <c r="F54" s="25"/>
    </row>
    <row r="55" spans="1:6" x14ac:dyDescent="0.3">
      <c r="A55" s="17" t="s">
        <v>417</v>
      </c>
      <c r="B55" s="17" t="s">
        <v>418</v>
      </c>
      <c r="C55" s="166">
        <v>4044</v>
      </c>
      <c r="D55" s="166">
        <v>4453</v>
      </c>
      <c r="E55" s="25">
        <v>4275</v>
      </c>
      <c r="F55" s="25">
        <v>6306</v>
      </c>
    </row>
    <row r="56" spans="1:6" x14ac:dyDescent="0.3">
      <c r="A56" s="17" t="s">
        <v>417</v>
      </c>
      <c r="B56" s="17" t="s">
        <v>419</v>
      </c>
      <c r="C56" s="166">
        <v>1236</v>
      </c>
      <c r="D56" s="166">
        <v>2388</v>
      </c>
      <c r="E56" s="25">
        <v>2310</v>
      </c>
      <c r="F56" s="25">
        <v>4235</v>
      </c>
    </row>
    <row r="57" spans="1:6" x14ac:dyDescent="0.3">
      <c r="A57" s="17" t="s">
        <v>417</v>
      </c>
      <c r="B57" s="17" t="s">
        <v>420</v>
      </c>
      <c r="C57" s="166">
        <v>5659</v>
      </c>
      <c r="D57" s="166">
        <v>3107</v>
      </c>
      <c r="E57" s="25">
        <v>4009</v>
      </c>
      <c r="F57" s="25">
        <v>8810</v>
      </c>
    </row>
    <row r="58" spans="1:6" x14ac:dyDescent="0.3">
      <c r="A58" s="17"/>
      <c r="B58" s="17"/>
      <c r="C58" s="17"/>
      <c r="D58" s="17"/>
      <c r="E58" s="25"/>
      <c r="F58" s="25"/>
    </row>
    <row r="59" spans="1:6" x14ac:dyDescent="0.3">
      <c r="A59" s="17" t="s">
        <v>55</v>
      </c>
      <c r="B59" s="17" t="s">
        <v>421</v>
      </c>
      <c r="C59" s="166">
        <v>3965</v>
      </c>
      <c r="D59" s="166">
        <v>3897</v>
      </c>
      <c r="E59" s="25">
        <v>3394</v>
      </c>
      <c r="F59" s="25">
        <v>2628</v>
      </c>
    </row>
    <row r="60" spans="1:6" x14ac:dyDescent="0.3">
      <c r="A60" s="17" t="s">
        <v>55</v>
      </c>
      <c r="B60" s="17" t="s">
        <v>422</v>
      </c>
      <c r="C60" s="166">
        <v>1687</v>
      </c>
      <c r="D60" s="166">
        <v>1347</v>
      </c>
      <c r="E60" s="25">
        <v>2162</v>
      </c>
      <c r="F60" s="25">
        <v>3855</v>
      </c>
    </row>
    <row r="61" spans="1:6" x14ac:dyDescent="0.3">
      <c r="A61" s="17" t="s">
        <v>55</v>
      </c>
      <c r="B61" s="17" t="s">
        <v>423</v>
      </c>
      <c r="C61" s="166">
        <v>1863</v>
      </c>
      <c r="D61" s="166">
        <v>1793</v>
      </c>
      <c r="E61" s="25">
        <v>1649</v>
      </c>
      <c r="F61" s="25">
        <v>2163</v>
      </c>
    </row>
    <row r="62" spans="1:6" x14ac:dyDescent="0.3">
      <c r="A62" s="17" t="s">
        <v>55</v>
      </c>
      <c r="B62" s="17" t="s">
        <v>424</v>
      </c>
      <c r="C62" s="166">
        <v>10494</v>
      </c>
      <c r="D62" s="166">
        <v>9551</v>
      </c>
      <c r="E62" s="25">
        <v>16763</v>
      </c>
      <c r="F62" s="25">
        <v>16029</v>
      </c>
    </row>
    <row r="63" spans="1:6" x14ac:dyDescent="0.3">
      <c r="A63" s="17" t="s">
        <v>55</v>
      </c>
      <c r="B63" s="17" t="s">
        <v>425</v>
      </c>
      <c r="C63" s="166">
        <v>7520</v>
      </c>
      <c r="D63" s="166">
        <v>7700</v>
      </c>
      <c r="E63" s="25">
        <v>7984</v>
      </c>
      <c r="F63" s="25">
        <v>12568</v>
      </c>
    </row>
    <row r="64" spans="1:6" x14ac:dyDescent="0.3">
      <c r="A64" s="17" t="s">
        <v>55</v>
      </c>
      <c r="B64" s="17" t="s">
        <v>426</v>
      </c>
      <c r="C64" s="166">
        <v>2913</v>
      </c>
      <c r="D64" s="166">
        <v>2562</v>
      </c>
      <c r="E64" s="25">
        <v>13756</v>
      </c>
      <c r="F64" s="25">
        <v>7405</v>
      </c>
    </row>
    <row r="65" spans="1:6" x14ac:dyDescent="0.3">
      <c r="A65" s="17" t="s">
        <v>55</v>
      </c>
      <c r="B65" s="17" t="s">
        <v>427</v>
      </c>
      <c r="C65" s="166">
        <v>17797</v>
      </c>
      <c r="D65" s="166">
        <v>12123</v>
      </c>
      <c r="E65" s="25">
        <v>21355</v>
      </c>
      <c r="F65" s="25">
        <v>31213</v>
      </c>
    </row>
    <row r="66" spans="1:6" x14ac:dyDescent="0.3">
      <c r="A66" s="17" t="s">
        <v>55</v>
      </c>
      <c r="B66" s="17" t="s">
        <v>428</v>
      </c>
      <c r="C66" s="166">
        <v>1199</v>
      </c>
      <c r="D66" s="18">
        <v>959</v>
      </c>
      <c r="E66" s="19">
        <v>841</v>
      </c>
      <c r="F66" s="25">
        <v>1512</v>
      </c>
    </row>
    <row r="67" spans="1:6" x14ac:dyDescent="0.3">
      <c r="A67" s="17"/>
      <c r="B67" s="17"/>
      <c r="C67" s="17"/>
      <c r="D67" s="17"/>
      <c r="E67" s="19"/>
      <c r="F67" s="25"/>
    </row>
    <row r="68" spans="1:6" x14ac:dyDescent="0.3">
      <c r="A68" s="17" t="s">
        <v>31</v>
      </c>
      <c r="B68" s="17" t="s">
        <v>429</v>
      </c>
      <c r="C68" s="166">
        <v>11858</v>
      </c>
      <c r="D68" s="166">
        <v>9162</v>
      </c>
      <c r="E68" s="25">
        <v>10448</v>
      </c>
      <c r="F68" s="194"/>
    </row>
    <row r="69" spans="1:6" x14ac:dyDescent="0.3">
      <c r="A69" s="17" t="s">
        <v>31</v>
      </c>
      <c r="B69" s="17" t="s">
        <v>430</v>
      </c>
      <c r="C69" s="166">
        <v>1990</v>
      </c>
      <c r="D69" s="166">
        <v>1936</v>
      </c>
      <c r="E69" s="25">
        <v>1892</v>
      </c>
      <c r="F69" s="195"/>
    </row>
    <row r="70" spans="1:6" x14ac:dyDescent="0.3">
      <c r="A70" s="17" t="s">
        <v>31</v>
      </c>
      <c r="B70" s="17" t="s">
        <v>431</v>
      </c>
      <c r="C70" s="166">
        <v>2673</v>
      </c>
      <c r="D70" s="166">
        <v>3334</v>
      </c>
      <c r="E70" s="25">
        <v>3280</v>
      </c>
      <c r="F70" s="195"/>
    </row>
    <row r="71" spans="1:6" x14ac:dyDescent="0.3">
      <c r="A71" s="17" t="s">
        <v>31</v>
      </c>
      <c r="B71" s="17" t="s">
        <v>432</v>
      </c>
      <c r="C71" s="166">
        <v>2699</v>
      </c>
      <c r="D71" s="166">
        <v>7512</v>
      </c>
      <c r="E71" s="25">
        <v>1402</v>
      </c>
      <c r="F71" s="195"/>
    </row>
    <row r="72" spans="1:6" x14ac:dyDescent="0.3">
      <c r="A72" s="17" t="s">
        <v>31</v>
      </c>
      <c r="B72" s="17" t="s">
        <v>433</v>
      </c>
      <c r="C72" s="166">
        <v>13462</v>
      </c>
      <c r="D72" s="166">
        <v>10540</v>
      </c>
      <c r="E72" s="25">
        <v>11022</v>
      </c>
      <c r="F72" s="195"/>
    </row>
    <row r="73" spans="1:6" x14ac:dyDescent="0.3">
      <c r="A73" s="17" t="s">
        <v>31</v>
      </c>
      <c r="B73" s="17" t="s">
        <v>434</v>
      </c>
      <c r="C73" s="166">
        <v>1762</v>
      </c>
      <c r="D73" s="166">
        <v>1208</v>
      </c>
      <c r="E73" s="19">
        <v>91</v>
      </c>
      <c r="F73" s="194"/>
    </row>
    <row r="74" spans="1:6" x14ac:dyDescent="0.3">
      <c r="A74" s="17"/>
      <c r="B74" s="17"/>
      <c r="C74" s="17"/>
      <c r="D74" s="17"/>
      <c r="E74" s="19"/>
      <c r="F74" s="17"/>
    </row>
    <row r="75" spans="1:6" x14ac:dyDescent="0.3">
      <c r="A75" s="17" t="s">
        <v>32</v>
      </c>
      <c r="B75" s="17" t="s">
        <v>435</v>
      </c>
      <c r="C75" s="166">
        <v>17256</v>
      </c>
      <c r="D75" s="166">
        <v>19692</v>
      </c>
      <c r="E75" s="25">
        <v>10451</v>
      </c>
      <c r="F75" s="25">
        <v>26980</v>
      </c>
    </row>
    <row r="76" spans="1:6" x14ac:dyDescent="0.3">
      <c r="A76" s="17"/>
      <c r="B76" s="17"/>
      <c r="C76" s="17"/>
      <c r="D76" s="17"/>
      <c r="E76" s="25"/>
      <c r="F76" s="25"/>
    </row>
    <row r="77" spans="1:6" x14ac:dyDescent="0.3">
      <c r="A77" s="17" t="s">
        <v>69</v>
      </c>
      <c r="B77" s="17" t="s">
        <v>436</v>
      </c>
      <c r="C77" s="166">
        <v>155406</v>
      </c>
      <c r="D77" s="166">
        <v>112806</v>
      </c>
      <c r="E77" s="25">
        <v>98428</v>
      </c>
      <c r="F77" s="25">
        <v>184031</v>
      </c>
    </row>
    <row r="78" spans="1:6" x14ac:dyDescent="0.3">
      <c r="A78" s="17" t="s">
        <v>69</v>
      </c>
      <c r="B78" s="17" t="s">
        <v>437</v>
      </c>
      <c r="C78" s="166">
        <v>38877</v>
      </c>
      <c r="D78" s="166">
        <v>29314</v>
      </c>
      <c r="E78" s="25">
        <v>33920</v>
      </c>
      <c r="F78" s="25">
        <v>62921</v>
      </c>
    </row>
    <row r="79" spans="1:6" x14ac:dyDescent="0.3">
      <c r="A79" s="17" t="s">
        <v>69</v>
      </c>
      <c r="B79" s="17" t="s">
        <v>438</v>
      </c>
      <c r="C79" s="166">
        <v>3974</v>
      </c>
      <c r="D79" s="166">
        <v>5668</v>
      </c>
      <c r="E79" s="25">
        <v>4522</v>
      </c>
      <c r="F79" s="25">
        <v>6439</v>
      </c>
    </row>
    <row r="80" spans="1:6" x14ac:dyDescent="0.3">
      <c r="A80" s="17" t="s">
        <v>69</v>
      </c>
      <c r="B80" s="17" t="s">
        <v>439</v>
      </c>
      <c r="C80" s="166">
        <v>2261</v>
      </c>
      <c r="D80" s="166">
        <v>3050</v>
      </c>
      <c r="E80" s="25">
        <v>4466</v>
      </c>
      <c r="F80" s="17">
        <v>881</v>
      </c>
    </row>
    <row r="81" spans="1:6" x14ac:dyDescent="0.3">
      <c r="A81" s="17" t="s">
        <v>69</v>
      </c>
      <c r="B81" s="17" t="s">
        <v>440</v>
      </c>
      <c r="C81" s="166">
        <v>96126</v>
      </c>
      <c r="D81" s="166">
        <v>66159</v>
      </c>
      <c r="E81" s="25">
        <v>58984</v>
      </c>
      <c r="F81" s="25">
        <v>104313</v>
      </c>
    </row>
    <row r="82" spans="1:6" x14ac:dyDescent="0.3">
      <c r="A82" s="17" t="s">
        <v>69</v>
      </c>
      <c r="B82" s="17" t="s">
        <v>441</v>
      </c>
      <c r="C82" s="166">
        <v>6088</v>
      </c>
      <c r="D82" s="166">
        <v>1585</v>
      </c>
      <c r="E82" s="25">
        <v>3729</v>
      </c>
      <c r="F82" s="25">
        <v>5630</v>
      </c>
    </row>
    <row r="83" spans="1:6" x14ac:dyDescent="0.3">
      <c r="A83" s="17" t="s">
        <v>69</v>
      </c>
      <c r="B83" s="17" t="s">
        <v>442</v>
      </c>
      <c r="C83" s="166">
        <v>116971</v>
      </c>
      <c r="D83" s="166">
        <v>90212</v>
      </c>
      <c r="E83" s="25">
        <v>81563</v>
      </c>
      <c r="F83" s="25">
        <v>150073</v>
      </c>
    </row>
    <row r="84" spans="1:6" x14ac:dyDescent="0.3">
      <c r="A84" s="17" t="s">
        <v>69</v>
      </c>
      <c r="B84" s="17" t="s">
        <v>443</v>
      </c>
      <c r="C84" s="166">
        <v>70673</v>
      </c>
      <c r="D84" s="166">
        <v>54913</v>
      </c>
      <c r="E84" s="25">
        <v>53053</v>
      </c>
      <c r="F84" s="25">
        <v>98338</v>
      </c>
    </row>
    <row r="85" spans="1:6" x14ac:dyDescent="0.3">
      <c r="A85" s="17" t="s">
        <v>69</v>
      </c>
      <c r="B85" s="17" t="s">
        <v>444</v>
      </c>
      <c r="C85" s="166">
        <v>36580</v>
      </c>
      <c r="D85" s="166">
        <v>24413</v>
      </c>
      <c r="E85" s="25">
        <v>21195</v>
      </c>
      <c r="F85" s="25">
        <v>43842</v>
      </c>
    </row>
    <row r="86" spans="1:6" x14ac:dyDescent="0.3">
      <c r="A86" s="17" t="s">
        <v>69</v>
      </c>
      <c r="B86" s="17" t="s">
        <v>445</v>
      </c>
      <c r="C86" s="166">
        <v>11038</v>
      </c>
      <c r="D86" s="166">
        <v>7988</v>
      </c>
      <c r="E86" s="25">
        <v>7941</v>
      </c>
      <c r="F86" s="25">
        <v>19413</v>
      </c>
    </row>
    <row r="87" spans="1:6" x14ac:dyDescent="0.3">
      <c r="A87" s="17" t="s">
        <v>69</v>
      </c>
      <c r="B87" s="17" t="s">
        <v>446</v>
      </c>
      <c r="C87" s="18">
        <v>967</v>
      </c>
      <c r="D87" s="18">
        <v>491</v>
      </c>
      <c r="E87" s="25">
        <v>6713</v>
      </c>
      <c r="F87" s="25">
        <v>1668</v>
      </c>
    </row>
    <row r="88" spans="1:6" x14ac:dyDescent="0.3">
      <c r="A88" s="17" t="s">
        <v>69</v>
      </c>
      <c r="B88" s="17" t="s">
        <v>447</v>
      </c>
      <c r="C88" s="166">
        <v>5261</v>
      </c>
      <c r="D88" s="166">
        <v>6685</v>
      </c>
      <c r="E88" s="25">
        <v>5373</v>
      </c>
      <c r="F88" s="25">
        <v>12264</v>
      </c>
    </row>
    <row r="89" spans="1:6" x14ac:dyDescent="0.3">
      <c r="A89" s="17" t="s">
        <v>69</v>
      </c>
      <c r="B89" s="17" t="s">
        <v>448</v>
      </c>
      <c r="C89" s="166">
        <v>5374</v>
      </c>
      <c r="D89" s="166">
        <v>6721</v>
      </c>
      <c r="E89" s="25">
        <v>23519</v>
      </c>
      <c r="F89" s="25">
        <v>8870</v>
      </c>
    </row>
    <row r="90" spans="1:6" x14ac:dyDescent="0.3">
      <c r="A90" s="17" t="s">
        <v>69</v>
      </c>
      <c r="B90" s="17" t="s">
        <v>449</v>
      </c>
      <c r="C90" s="166">
        <v>30441</v>
      </c>
      <c r="D90" s="166">
        <v>28106</v>
      </c>
      <c r="E90" s="25">
        <v>16284</v>
      </c>
      <c r="F90" s="25">
        <v>41063</v>
      </c>
    </row>
    <row r="91" spans="1:6" x14ac:dyDescent="0.3">
      <c r="A91" s="17" t="s">
        <v>69</v>
      </c>
      <c r="B91" s="17" t="s">
        <v>450</v>
      </c>
      <c r="C91" s="166">
        <v>22374</v>
      </c>
      <c r="D91" s="166">
        <v>18599</v>
      </c>
      <c r="E91" s="19">
        <v>653</v>
      </c>
      <c r="F91" s="25">
        <v>31772</v>
      </c>
    </row>
    <row r="92" spans="1:6" x14ac:dyDescent="0.3">
      <c r="A92" s="17"/>
      <c r="B92" s="17"/>
      <c r="C92" s="17"/>
      <c r="D92" s="17"/>
      <c r="E92" s="19"/>
      <c r="F92" s="25"/>
    </row>
    <row r="93" spans="1:6" x14ac:dyDescent="0.3">
      <c r="A93" s="17" t="s">
        <v>34</v>
      </c>
      <c r="B93" s="17" t="s">
        <v>451</v>
      </c>
      <c r="C93" s="166">
        <v>17000</v>
      </c>
      <c r="D93" s="166">
        <v>17000</v>
      </c>
      <c r="E93" s="25">
        <v>21479</v>
      </c>
      <c r="F93" s="25">
        <v>29108</v>
      </c>
    </row>
    <row r="94" spans="1:6" x14ac:dyDescent="0.3">
      <c r="A94" s="17" t="s">
        <v>34</v>
      </c>
      <c r="B94" s="17" t="s">
        <v>452</v>
      </c>
      <c r="C94" s="166">
        <v>1600</v>
      </c>
      <c r="D94" s="166">
        <v>1600</v>
      </c>
      <c r="E94" s="19">
        <v>417</v>
      </c>
      <c r="F94" s="17">
        <v>675</v>
      </c>
    </row>
    <row r="95" spans="1:6" x14ac:dyDescent="0.3">
      <c r="A95" s="17"/>
      <c r="B95" s="17"/>
      <c r="C95" s="17"/>
      <c r="D95" s="17"/>
      <c r="E95" s="19"/>
      <c r="F95" s="17"/>
    </row>
    <row r="96" spans="1:6" x14ac:dyDescent="0.3">
      <c r="A96" s="17" t="s">
        <v>46</v>
      </c>
      <c r="B96" s="17" t="s">
        <v>453</v>
      </c>
      <c r="C96" s="166">
        <v>28142</v>
      </c>
      <c r="D96" s="166">
        <v>26490</v>
      </c>
      <c r="E96" s="25">
        <v>27353</v>
      </c>
      <c r="F96" s="25">
        <v>65922</v>
      </c>
    </row>
    <row r="97" spans="1:6" x14ac:dyDescent="0.3">
      <c r="A97" s="17" t="s">
        <v>46</v>
      </c>
      <c r="B97" s="17" t="s">
        <v>454</v>
      </c>
      <c r="C97" s="166">
        <v>2707</v>
      </c>
      <c r="D97" s="166">
        <v>2739</v>
      </c>
      <c r="E97" s="25">
        <v>4074</v>
      </c>
      <c r="F97" s="25">
        <v>5588</v>
      </c>
    </row>
    <row r="98" spans="1:6" x14ac:dyDescent="0.3">
      <c r="A98" s="17" t="s">
        <v>46</v>
      </c>
      <c r="B98" s="17" t="s">
        <v>455</v>
      </c>
      <c r="C98" s="166">
        <v>18283</v>
      </c>
      <c r="D98" s="166">
        <v>17804</v>
      </c>
      <c r="E98" s="25">
        <v>14202</v>
      </c>
      <c r="F98" s="25">
        <v>25557</v>
      </c>
    </row>
    <row r="99" spans="1:6" x14ac:dyDescent="0.3">
      <c r="A99" s="17" t="s">
        <v>46</v>
      </c>
      <c r="B99" s="17" t="s">
        <v>456</v>
      </c>
      <c r="C99" s="166">
        <v>13795</v>
      </c>
      <c r="D99" s="166">
        <v>15117</v>
      </c>
      <c r="E99" s="25">
        <v>13121</v>
      </c>
      <c r="F99" s="25">
        <v>25799</v>
      </c>
    </row>
    <row r="100" spans="1:6" x14ac:dyDescent="0.3">
      <c r="A100" s="17" t="s">
        <v>46</v>
      </c>
      <c r="B100" s="17" t="s">
        <v>457</v>
      </c>
      <c r="C100" s="166">
        <v>15175</v>
      </c>
      <c r="D100" s="166">
        <v>14046</v>
      </c>
      <c r="E100" s="25">
        <v>10829</v>
      </c>
      <c r="F100" s="25">
        <v>28421</v>
      </c>
    </row>
    <row r="101" spans="1:6" x14ac:dyDescent="0.3">
      <c r="A101" s="17"/>
      <c r="B101" s="17"/>
      <c r="C101" s="17"/>
      <c r="D101" s="17"/>
      <c r="E101" s="25"/>
      <c r="F101" s="25"/>
    </row>
    <row r="102" spans="1:6" x14ac:dyDescent="0.3">
      <c r="A102" s="17" t="s">
        <v>15</v>
      </c>
      <c r="B102" s="17" t="s">
        <v>458</v>
      </c>
      <c r="C102" s="166">
        <v>3030</v>
      </c>
      <c r="D102" s="166">
        <v>1810</v>
      </c>
      <c r="E102" s="25">
        <v>4089</v>
      </c>
      <c r="F102" s="25">
        <v>8148</v>
      </c>
    </row>
    <row r="103" spans="1:6" x14ac:dyDescent="0.3">
      <c r="A103" s="17"/>
      <c r="B103" s="17"/>
      <c r="C103" s="17"/>
      <c r="D103" s="17"/>
      <c r="E103" s="25"/>
      <c r="F103" s="25"/>
    </row>
    <row r="104" spans="1:6" x14ac:dyDescent="0.3">
      <c r="A104" s="17" t="s">
        <v>70</v>
      </c>
      <c r="B104" s="17" t="s">
        <v>459</v>
      </c>
      <c r="C104" s="166">
        <v>26425</v>
      </c>
      <c r="D104" s="166">
        <v>19592</v>
      </c>
      <c r="E104" s="25">
        <v>27841</v>
      </c>
      <c r="F104" s="25">
        <v>37633</v>
      </c>
    </row>
    <row r="105" spans="1:6" x14ac:dyDescent="0.3">
      <c r="A105" s="17" t="s">
        <v>70</v>
      </c>
      <c r="B105" s="17" t="s">
        <v>460</v>
      </c>
      <c r="C105" s="166">
        <v>40598</v>
      </c>
      <c r="D105" s="166">
        <v>24809</v>
      </c>
      <c r="E105" s="25">
        <v>48582</v>
      </c>
      <c r="F105" s="25">
        <v>68308</v>
      </c>
    </row>
    <row r="106" spans="1:6" x14ac:dyDescent="0.3">
      <c r="A106" s="17" t="s">
        <v>70</v>
      </c>
      <c r="B106" s="17" t="s">
        <v>461</v>
      </c>
      <c r="C106" s="166">
        <v>33218</v>
      </c>
      <c r="D106" s="166">
        <v>37099</v>
      </c>
      <c r="E106" s="25">
        <v>40258</v>
      </c>
      <c r="F106" s="25">
        <v>52610</v>
      </c>
    </row>
    <row r="107" spans="1:6" x14ac:dyDescent="0.3">
      <c r="A107" s="17" t="s">
        <v>70</v>
      </c>
      <c r="B107" s="17" t="s">
        <v>462</v>
      </c>
      <c r="C107" s="166">
        <v>46714</v>
      </c>
      <c r="D107" s="166">
        <v>29863</v>
      </c>
      <c r="E107" s="25">
        <v>33443</v>
      </c>
      <c r="F107" s="25">
        <v>53131</v>
      </c>
    </row>
    <row r="108" spans="1:6" x14ac:dyDescent="0.3">
      <c r="A108" s="17" t="s">
        <v>70</v>
      </c>
      <c r="B108" s="17" t="s">
        <v>463</v>
      </c>
      <c r="C108" s="166">
        <v>93186</v>
      </c>
      <c r="D108" s="166">
        <v>71990</v>
      </c>
      <c r="E108" s="25">
        <v>57611</v>
      </c>
      <c r="F108" s="25">
        <v>117647</v>
      </c>
    </row>
    <row r="109" spans="1:6" x14ac:dyDescent="0.3">
      <c r="A109" s="17" t="s">
        <v>70</v>
      </c>
      <c r="B109" s="17" t="s">
        <v>464</v>
      </c>
      <c r="C109" s="166">
        <v>55128</v>
      </c>
      <c r="D109" s="166">
        <v>56685</v>
      </c>
      <c r="E109" s="25">
        <v>7821</v>
      </c>
      <c r="F109" s="25">
        <v>88428</v>
      </c>
    </row>
    <row r="110" spans="1:6" x14ac:dyDescent="0.3">
      <c r="A110" s="17" t="s">
        <v>70</v>
      </c>
      <c r="B110" s="17" t="s">
        <v>465</v>
      </c>
      <c r="C110" s="166">
        <v>11440</v>
      </c>
      <c r="D110" s="166">
        <v>8542</v>
      </c>
      <c r="E110" s="25">
        <v>38804</v>
      </c>
      <c r="F110" s="25">
        <v>17063</v>
      </c>
    </row>
    <row r="111" spans="1:6" x14ac:dyDescent="0.3">
      <c r="A111" s="17" t="s">
        <v>70</v>
      </c>
      <c r="B111" s="17" t="s">
        <v>466</v>
      </c>
      <c r="C111" s="166">
        <v>32908</v>
      </c>
      <c r="D111" s="166">
        <v>27243</v>
      </c>
      <c r="E111" s="25">
        <v>13953</v>
      </c>
      <c r="F111" s="25">
        <v>50496</v>
      </c>
    </row>
    <row r="112" spans="1:6" x14ac:dyDescent="0.3">
      <c r="A112" s="17" t="s">
        <v>70</v>
      </c>
      <c r="B112" s="17" t="s">
        <v>467</v>
      </c>
      <c r="C112" s="166">
        <v>18595</v>
      </c>
      <c r="D112" s="166">
        <v>11698</v>
      </c>
      <c r="E112" s="25">
        <v>83229</v>
      </c>
      <c r="F112" s="25">
        <v>21524</v>
      </c>
    </row>
    <row r="113" spans="1:6" x14ac:dyDescent="0.3">
      <c r="A113" s="17"/>
      <c r="B113" s="17"/>
      <c r="C113" s="17"/>
      <c r="D113" s="17"/>
      <c r="E113" s="25"/>
      <c r="F113" s="25"/>
    </row>
    <row r="114" spans="1:6" x14ac:dyDescent="0.3">
      <c r="A114" s="17" t="s">
        <v>17</v>
      </c>
      <c r="B114" s="17" t="s">
        <v>468</v>
      </c>
      <c r="C114" s="18">
        <v>0</v>
      </c>
      <c r="D114" s="166">
        <v>3246</v>
      </c>
      <c r="E114" s="25">
        <v>10123</v>
      </c>
      <c r="F114" s="25">
        <v>8986</v>
      </c>
    </row>
    <row r="115" spans="1:6" x14ac:dyDescent="0.3">
      <c r="A115" s="17"/>
      <c r="B115" s="17"/>
      <c r="C115" s="17"/>
      <c r="D115" s="17"/>
      <c r="E115" s="25"/>
      <c r="F115" s="25"/>
    </row>
    <row r="116" spans="1:6" x14ac:dyDescent="0.3">
      <c r="A116" s="17" t="s">
        <v>71</v>
      </c>
      <c r="B116" s="17" t="s">
        <v>469</v>
      </c>
      <c r="C116" s="18">
        <v>559</v>
      </c>
      <c r="D116" s="166">
        <v>1057</v>
      </c>
      <c r="E116" s="19">
        <v>585</v>
      </c>
      <c r="F116" s="25">
        <v>1170</v>
      </c>
    </row>
    <row r="117" spans="1:6" x14ac:dyDescent="0.3">
      <c r="A117" s="17" t="s">
        <v>71</v>
      </c>
      <c r="B117" s="17" t="s">
        <v>470</v>
      </c>
      <c r="C117" s="166">
        <v>4902</v>
      </c>
      <c r="D117" s="166">
        <v>5270</v>
      </c>
      <c r="E117" s="25">
        <v>4017</v>
      </c>
      <c r="F117" s="25">
        <v>16327</v>
      </c>
    </row>
    <row r="118" spans="1:6" x14ac:dyDescent="0.3">
      <c r="A118" s="17" t="s">
        <v>71</v>
      </c>
      <c r="B118" s="17" t="s">
        <v>471</v>
      </c>
      <c r="C118" s="166">
        <v>4344</v>
      </c>
      <c r="D118" s="166">
        <v>4351</v>
      </c>
      <c r="E118" s="194"/>
      <c r="F118" s="25">
        <v>6774</v>
      </c>
    </row>
    <row r="119" spans="1:6" x14ac:dyDescent="0.3">
      <c r="A119" s="17" t="s">
        <v>71</v>
      </c>
      <c r="B119" s="17" t="s">
        <v>472</v>
      </c>
      <c r="C119" s="166">
        <v>7120</v>
      </c>
      <c r="D119" s="166">
        <v>11913</v>
      </c>
      <c r="E119" s="25">
        <v>5505</v>
      </c>
      <c r="F119" s="25">
        <v>28427</v>
      </c>
    </row>
    <row r="120" spans="1:6" x14ac:dyDescent="0.3">
      <c r="A120" s="17" t="s">
        <v>71</v>
      </c>
      <c r="B120" s="17" t="s">
        <v>473</v>
      </c>
      <c r="C120" s="166">
        <v>1279</v>
      </c>
      <c r="D120" s="166">
        <v>1368</v>
      </c>
      <c r="E120" s="25">
        <v>17987</v>
      </c>
      <c r="F120" s="25">
        <v>2240</v>
      </c>
    </row>
    <row r="121" spans="1:6" x14ac:dyDescent="0.3">
      <c r="A121" s="17" t="s">
        <v>71</v>
      </c>
      <c r="B121" s="17" t="s">
        <v>474</v>
      </c>
      <c r="C121" s="166">
        <v>2818</v>
      </c>
      <c r="D121" s="166">
        <v>2146</v>
      </c>
      <c r="E121" s="25">
        <v>1104</v>
      </c>
      <c r="F121" s="25">
        <v>3294</v>
      </c>
    </row>
    <row r="122" spans="1:6" x14ac:dyDescent="0.3">
      <c r="A122" s="17" t="s">
        <v>71</v>
      </c>
      <c r="B122" s="17" t="s">
        <v>475</v>
      </c>
      <c r="C122" s="18">
        <v>168</v>
      </c>
      <c r="D122" s="18">
        <v>75</v>
      </c>
      <c r="E122" s="19">
        <v>405</v>
      </c>
      <c r="F122" s="17">
        <v>717</v>
      </c>
    </row>
    <row r="123" spans="1:6" x14ac:dyDescent="0.3">
      <c r="A123" s="17" t="s">
        <v>71</v>
      </c>
      <c r="B123" s="17" t="s">
        <v>476</v>
      </c>
      <c r="C123" s="166">
        <v>3294</v>
      </c>
      <c r="D123" s="166">
        <v>2930</v>
      </c>
      <c r="E123" s="19">
        <v>422</v>
      </c>
      <c r="F123" s="25">
        <v>6629</v>
      </c>
    </row>
    <row r="124" spans="1:6" x14ac:dyDescent="0.3">
      <c r="A124" s="17" t="s">
        <v>71</v>
      </c>
      <c r="B124" s="17" t="s">
        <v>477</v>
      </c>
      <c r="C124" s="166">
        <v>4580</v>
      </c>
      <c r="D124" s="166">
        <v>4078</v>
      </c>
      <c r="E124" s="25">
        <v>3959</v>
      </c>
      <c r="F124" s="25">
        <v>8779</v>
      </c>
    </row>
    <row r="125" spans="1:6" x14ac:dyDescent="0.3">
      <c r="A125" s="17" t="s">
        <v>71</v>
      </c>
      <c r="B125" s="17" t="s">
        <v>478</v>
      </c>
      <c r="C125" s="166">
        <v>52797</v>
      </c>
      <c r="D125" s="166">
        <v>47140</v>
      </c>
      <c r="E125" s="25">
        <v>5455</v>
      </c>
      <c r="F125" s="25">
        <v>84076</v>
      </c>
    </row>
    <row r="126" spans="1:6" x14ac:dyDescent="0.3">
      <c r="A126" s="17" t="s">
        <v>71</v>
      </c>
      <c r="B126" s="17" t="s">
        <v>479</v>
      </c>
      <c r="C126" s="166">
        <v>1036</v>
      </c>
      <c r="D126" s="18">
        <v>909</v>
      </c>
      <c r="E126" s="25">
        <v>52883</v>
      </c>
      <c r="F126" s="25">
        <v>2247</v>
      </c>
    </row>
    <row r="127" spans="1:6" x14ac:dyDescent="0.3">
      <c r="A127" s="17" t="s">
        <v>71</v>
      </c>
      <c r="B127" s="17" t="s">
        <v>480</v>
      </c>
      <c r="C127" s="166">
        <v>5578</v>
      </c>
      <c r="D127" s="166">
        <v>4028</v>
      </c>
      <c r="E127" s="25">
        <v>1375</v>
      </c>
      <c r="F127" s="25">
        <v>6456</v>
      </c>
    </row>
    <row r="128" spans="1:6" x14ac:dyDescent="0.3">
      <c r="A128" s="17" t="s">
        <v>71</v>
      </c>
      <c r="B128" s="17" t="s">
        <v>481</v>
      </c>
      <c r="C128" s="18">
        <v>0</v>
      </c>
      <c r="D128" s="18">
        <v>0</v>
      </c>
      <c r="E128" s="25">
        <v>3545</v>
      </c>
      <c r="F128" s="25">
        <v>8717</v>
      </c>
    </row>
    <row r="129" spans="1:6" x14ac:dyDescent="0.3">
      <c r="A129" s="17" t="s">
        <v>71</v>
      </c>
      <c r="B129" s="17" t="s">
        <v>482</v>
      </c>
      <c r="C129" s="166">
        <v>19265</v>
      </c>
      <c r="D129" s="166">
        <v>14605</v>
      </c>
      <c r="E129" s="25">
        <v>3517</v>
      </c>
      <c r="F129" s="25">
        <v>39856</v>
      </c>
    </row>
    <row r="130" spans="1:6" x14ac:dyDescent="0.3">
      <c r="A130" s="17"/>
      <c r="B130" s="17"/>
      <c r="C130" s="17"/>
      <c r="D130" s="17"/>
      <c r="E130" s="25"/>
      <c r="F130" s="25"/>
    </row>
    <row r="131" spans="1:6" x14ac:dyDescent="0.3">
      <c r="A131" s="17" t="s">
        <v>72</v>
      </c>
      <c r="B131" s="17" t="s">
        <v>483</v>
      </c>
      <c r="C131" s="166">
        <v>43137</v>
      </c>
      <c r="D131" s="166">
        <v>47526</v>
      </c>
      <c r="E131" s="25">
        <v>24442</v>
      </c>
      <c r="F131" s="25">
        <v>101966</v>
      </c>
    </row>
    <row r="132" spans="1:6" x14ac:dyDescent="0.3">
      <c r="A132" s="17" t="s">
        <v>72</v>
      </c>
      <c r="B132" s="17" t="s">
        <v>484</v>
      </c>
      <c r="C132" s="166">
        <v>28780</v>
      </c>
      <c r="D132" s="166">
        <v>33664</v>
      </c>
      <c r="E132" s="25">
        <v>61974</v>
      </c>
      <c r="F132" s="25">
        <v>80767</v>
      </c>
    </row>
    <row r="133" spans="1:6" x14ac:dyDescent="0.3">
      <c r="A133" s="17" t="s">
        <v>72</v>
      </c>
      <c r="B133" s="17" t="s">
        <v>485</v>
      </c>
      <c r="C133" s="166">
        <v>43091</v>
      </c>
      <c r="D133" s="166">
        <v>54024</v>
      </c>
      <c r="E133" s="25">
        <v>45721</v>
      </c>
      <c r="F133" s="25">
        <v>94461</v>
      </c>
    </row>
    <row r="134" spans="1:6" x14ac:dyDescent="0.3">
      <c r="A134" s="17" t="s">
        <v>72</v>
      </c>
      <c r="B134" s="17" t="s">
        <v>486</v>
      </c>
      <c r="C134" s="166">
        <v>62493</v>
      </c>
      <c r="D134" s="166">
        <v>46584</v>
      </c>
      <c r="E134" s="25">
        <v>72928</v>
      </c>
      <c r="F134" s="25">
        <v>105906</v>
      </c>
    </row>
    <row r="135" spans="1:6" x14ac:dyDescent="0.3">
      <c r="A135" s="17" t="s">
        <v>72</v>
      </c>
      <c r="B135" s="17" t="s">
        <v>487</v>
      </c>
      <c r="C135" s="166">
        <v>103475</v>
      </c>
      <c r="D135" s="166">
        <v>82040</v>
      </c>
      <c r="E135" s="25">
        <v>64711</v>
      </c>
      <c r="F135" s="25">
        <v>173603</v>
      </c>
    </row>
    <row r="136" spans="1:6" x14ac:dyDescent="0.3">
      <c r="A136" s="17" t="s">
        <v>72</v>
      </c>
      <c r="B136" s="17" t="s">
        <v>488</v>
      </c>
      <c r="C136" s="166">
        <v>77739</v>
      </c>
      <c r="D136" s="25">
        <v>67462</v>
      </c>
      <c r="E136" s="25">
        <v>104392</v>
      </c>
      <c r="F136" s="25">
        <v>182602</v>
      </c>
    </row>
    <row r="137" spans="1:6" x14ac:dyDescent="0.3">
      <c r="A137" s="17" t="s">
        <v>72</v>
      </c>
      <c r="B137" s="17" t="s">
        <v>489</v>
      </c>
      <c r="C137" s="166">
        <v>28384</v>
      </c>
      <c r="D137" s="25">
        <v>28065</v>
      </c>
      <c r="E137" s="25">
        <v>104055</v>
      </c>
      <c r="F137" s="25">
        <v>108109</v>
      </c>
    </row>
    <row r="138" spans="1:6" x14ac:dyDescent="0.3">
      <c r="A138" s="17" t="s">
        <v>72</v>
      </c>
      <c r="B138" s="17" t="s">
        <v>490</v>
      </c>
      <c r="C138" s="166">
        <v>42746</v>
      </c>
      <c r="D138" s="25">
        <v>33104</v>
      </c>
      <c r="E138" s="25">
        <v>61660</v>
      </c>
      <c r="F138" s="25">
        <v>76094</v>
      </c>
    </row>
    <row r="139" spans="1:6" x14ac:dyDescent="0.3">
      <c r="A139" s="17"/>
      <c r="B139" s="17"/>
      <c r="C139" s="17"/>
      <c r="D139" s="17"/>
      <c r="E139" s="25"/>
      <c r="F139" s="25"/>
    </row>
    <row r="140" spans="1:6" x14ac:dyDescent="0.3">
      <c r="A140" s="17" t="s">
        <v>35</v>
      </c>
      <c r="B140" s="17" t="s">
        <v>491</v>
      </c>
      <c r="C140" s="166">
        <v>17036</v>
      </c>
      <c r="D140" s="166">
        <v>17036</v>
      </c>
      <c r="E140" s="25">
        <v>45953</v>
      </c>
      <c r="F140" s="25">
        <v>27527</v>
      </c>
    </row>
    <row r="141" spans="1:6" x14ac:dyDescent="0.3">
      <c r="A141" s="17"/>
      <c r="B141" s="17"/>
      <c r="C141" s="17"/>
      <c r="D141" s="17"/>
      <c r="E141" s="25"/>
      <c r="F141" s="25"/>
    </row>
    <row r="142" spans="1:6" x14ac:dyDescent="0.3">
      <c r="A142" s="17" t="s">
        <v>36</v>
      </c>
      <c r="B142" s="17" t="s">
        <v>492</v>
      </c>
      <c r="C142" s="166">
        <v>1973</v>
      </c>
      <c r="D142" s="18">
        <v>757</v>
      </c>
      <c r="E142" s="25">
        <v>18632</v>
      </c>
      <c r="F142" s="25">
        <v>3071</v>
      </c>
    </row>
    <row r="143" spans="1:6" x14ac:dyDescent="0.3">
      <c r="A143" s="17" t="s">
        <v>36</v>
      </c>
      <c r="B143" s="17" t="s">
        <v>493</v>
      </c>
      <c r="C143" s="166">
        <v>2450</v>
      </c>
      <c r="D143" s="18">
        <v>637</v>
      </c>
      <c r="E143" s="25">
        <v>1192</v>
      </c>
      <c r="F143" s="25">
        <v>7859</v>
      </c>
    </row>
    <row r="144" spans="1:6" x14ac:dyDescent="0.3">
      <c r="A144" s="17" t="s">
        <v>36</v>
      </c>
      <c r="B144" s="17" t="s">
        <v>494</v>
      </c>
      <c r="C144" s="166">
        <v>1366</v>
      </c>
      <c r="D144" s="18">
        <v>620</v>
      </c>
      <c r="E144" s="25">
        <v>2991</v>
      </c>
      <c r="F144" s="25">
        <v>1482</v>
      </c>
    </row>
    <row r="145" spans="1:6" x14ac:dyDescent="0.3">
      <c r="A145" s="17" t="s">
        <v>36</v>
      </c>
      <c r="B145" s="17" t="s">
        <v>495</v>
      </c>
      <c r="C145" s="18">
        <v>571</v>
      </c>
      <c r="D145" s="18">
        <v>64</v>
      </c>
      <c r="E145" s="19">
        <v>686</v>
      </c>
      <c r="F145" s="17">
        <v>124</v>
      </c>
    </row>
    <row r="146" spans="1:6" x14ac:dyDescent="0.3">
      <c r="A146" s="17" t="s">
        <v>36</v>
      </c>
      <c r="B146" s="17" t="s">
        <v>496</v>
      </c>
      <c r="C146" s="166">
        <v>9374</v>
      </c>
      <c r="D146" s="166">
        <v>2735</v>
      </c>
      <c r="E146" s="19">
        <v>83</v>
      </c>
      <c r="F146" s="25">
        <v>6941</v>
      </c>
    </row>
    <row r="147" spans="1:6" x14ac:dyDescent="0.3">
      <c r="A147" s="17"/>
      <c r="B147" s="17"/>
      <c r="C147" s="17"/>
      <c r="D147" s="17"/>
      <c r="E147" s="19"/>
      <c r="F147" s="25"/>
    </row>
    <row r="148" spans="1:6" x14ac:dyDescent="0.3">
      <c r="A148" s="17" t="s">
        <v>56</v>
      </c>
      <c r="B148" s="17" t="s">
        <v>497</v>
      </c>
      <c r="C148" s="166">
        <v>14994</v>
      </c>
      <c r="D148" s="166">
        <v>20077</v>
      </c>
      <c r="E148" s="25">
        <v>2710</v>
      </c>
      <c r="F148" s="25">
        <v>32049</v>
      </c>
    </row>
    <row r="149" spans="1:6" x14ac:dyDescent="0.3">
      <c r="A149" s="17" t="s">
        <v>56</v>
      </c>
      <c r="B149" s="17" t="s">
        <v>498</v>
      </c>
      <c r="C149" s="166">
        <v>9737</v>
      </c>
      <c r="D149" s="166">
        <v>11772</v>
      </c>
      <c r="E149" s="25">
        <v>19351</v>
      </c>
      <c r="F149" s="25">
        <v>20824</v>
      </c>
    </row>
    <row r="150" spans="1:6" x14ac:dyDescent="0.3">
      <c r="A150" s="17" t="s">
        <v>56</v>
      </c>
      <c r="B150" s="17" t="s">
        <v>499</v>
      </c>
      <c r="C150" s="166">
        <v>49189</v>
      </c>
      <c r="D150" s="166">
        <v>54786</v>
      </c>
      <c r="E150" s="25">
        <v>12437</v>
      </c>
      <c r="F150" s="25">
        <v>104247</v>
      </c>
    </row>
    <row r="151" spans="1:6" x14ac:dyDescent="0.3">
      <c r="A151" s="17" t="s">
        <v>56</v>
      </c>
      <c r="B151" s="17" t="s">
        <v>500</v>
      </c>
      <c r="C151" s="166">
        <v>18724</v>
      </c>
      <c r="D151" s="166">
        <v>24049</v>
      </c>
      <c r="E151" s="25">
        <v>60390</v>
      </c>
      <c r="F151" s="25">
        <v>44692</v>
      </c>
    </row>
    <row r="152" spans="1:6" x14ac:dyDescent="0.3">
      <c r="A152" s="17"/>
      <c r="B152" s="17"/>
      <c r="C152" s="17"/>
      <c r="D152" s="17"/>
      <c r="E152" s="25"/>
      <c r="F152" s="25"/>
    </row>
    <row r="153" spans="1:6" x14ac:dyDescent="0.3">
      <c r="A153" s="17" t="s">
        <v>501</v>
      </c>
      <c r="B153" s="17" t="s">
        <v>502</v>
      </c>
      <c r="C153" s="166">
        <v>19648</v>
      </c>
      <c r="D153" s="166">
        <v>12115</v>
      </c>
      <c r="E153" s="25">
        <v>25695</v>
      </c>
      <c r="F153" s="25">
        <v>23226</v>
      </c>
    </row>
    <row r="154" spans="1:6" x14ac:dyDescent="0.3">
      <c r="A154" s="17" t="s">
        <v>501</v>
      </c>
      <c r="B154" s="17" t="s">
        <v>503</v>
      </c>
      <c r="C154" s="166">
        <v>42663</v>
      </c>
      <c r="D154" s="166">
        <v>32223</v>
      </c>
      <c r="E154" s="25">
        <v>8723</v>
      </c>
      <c r="F154" s="25">
        <v>68438</v>
      </c>
    </row>
    <row r="155" spans="1:6" x14ac:dyDescent="0.3">
      <c r="A155" s="17"/>
      <c r="B155" s="17"/>
      <c r="C155" s="17"/>
      <c r="D155" s="166"/>
      <c r="E155" s="25"/>
      <c r="F155" s="25"/>
    </row>
    <row r="156" spans="1:6" x14ac:dyDescent="0.3">
      <c r="A156" s="17" t="s">
        <v>63</v>
      </c>
      <c r="B156" s="17" t="s">
        <v>504</v>
      </c>
      <c r="C156" s="166">
        <v>107967</v>
      </c>
      <c r="D156" s="166">
        <v>33660</v>
      </c>
      <c r="E156" s="25">
        <v>35039</v>
      </c>
      <c r="F156" s="25">
        <v>54682</v>
      </c>
    </row>
    <row r="157" spans="1:6" x14ac:dyDescent="0.3">
      <c r="A157" s="17" t="s">
        <v>63</v>
      </c>
      <c r="B157" s="17" t="s">
        <v>505</v>
      </c>
      <c r="C157" s="166">
        <v>32748</v>
      </c>
      <c r="D157" s="166">
        <v>92965</v>
      </c>
      <c r="E157" s="25">
        <v>122331</v>
      </c>
      <c r="F157" s="25">
        <v>169094</v>
      </c>
    </row>
    <row r="158" spans="1:6" x14ac:dyDescent="0.3">
      <c r="A158" s="17" t="s">
        <v>63</v>
      </c>
      <c r="B158" s="17" t="s">
        <v>506</v>
      </c>
      <c r="C158" s="166">
        <v>1955</v>
      </c>
      <c r="D158" s="166">
        <v>2112</v>
      </c>
      <c r="E158" s="25">
        <v>42228</v>
      </c>
      <c r="F158" s="25">
        <v>6349</v>
      </c>
    </row>
    <row r="159" spans="1:6" x14ac:dyDescent="0.3">
      <c r="A159" s="17"/>
      <c r="B159" s="17"/>
      <c r="C159" s="17"/>
      <c r="D159" s="166"/>
      <c r="E159" s="25"/>
      <c r="F159" s="25"/>
    </row>
    <row r="160" spans="1:6" x14ac:dyDescent="0.3">
      <c r="A160" s="17" t="s">
        <v>48</v>
      </c>
      <c r="B160" s="17" t="s">
        <v>507</v>
      </c>
      <c r="C160" s="166">
        <v>7065</v>
      </c>
      <c r="D160" s="166">
        <v>5379</v>
      </c>
      <c r="E160" s="25">
        <v>3443</v>
      </c>
      <c r="F160" s="25">
        <v>11271</v>
      </c>
    </row>
    <row r="161" spans="1:6" x14ac:dyDescent="0.3">
      <c r="A161" s="17" t="s">
        <v>48</v>
      </c>
      <c r="B161" s="17" t="s">
        <v>508</v>
      </c>
      <c r="C161" s="166">
        <v>12450</v>
      </c>
      <c r="D161" s="166">
        <v>9921</v>
      </c>
      <c r="E161" s="25">
        <v>6020</v>
      </c>
      <c r="F161" s="25">
        <v>20473</v>
      </c>
    </row>
    <row r="162" spans="1:6" x14ac:dyDescent="0.3">
      <c r="A162" s="17" t="s">
        <v>48</v>
      </c>
      <c r="B162" s="17" t="s">
        <v>509</v>
      </c>
      <c r="C162" s="166">
        <v>57125</v>
      </c>
      <c r="D162" s="166">
        <v>33364</v>
      </c>
      <c r="E162" s="25">
        <v>11916</v>
      </c>
      <c r="F162" s="25">
        <v>80096</v>
      </c>
    </row>
    <row r="163" spans="1:6" x14ac:dyDescent="0.3">
      <c r="A163" s="17" t="s">
        <v>48</v>
      </c>
      <c r="B163" s="17" t="s">
        <v>510</v>
      </c>
      <c r="C163" s="166">
        <v>1934</v>
      </c>
      <c r="D163" s="166">
        <v>1658</v>
      </c>
      <c r="E163" s="25">
        <v>36514</v>
      </c>
      <c r="F163" s="25">
        <v>2914</v>
      </c>
    </row>
    <row r="164" spans="1:6" x14ac:dyDescent="0.3">
      <c r="A164" s="17"/>
      <c r="B164" s="17"/>
      <c r="C164" s="17"/>
      <c r="D164" s="166"/>
      <c r="E164" s="25"/>
      <c r="F164" s="25"/>
    </row>
    <row r="165" spans="1:6" x14ac:dyDescent="0.3">
      <c r="A165" s="17" t="s">
        <v>75</v>
      </c>
      <c r="B165" s="17" t="s">
        <v>511</v>
      </c>
      <c r="C165" s="166">
        <v>31095</v>
      </c>
      <c r="D165" s="166">
        <v>28493</v>
      </c>
      <c r="E165" s="25">
        <v>1386</v>
      </c>
      <c r="F165" s="25">
        <v>52884</v>
      </c>
    </row>
    <row r="166" spans="1:6" x14ac:dyDescent="0.3">
      <c r="A166" s="17"/>
      <c r="B166" s="17"/>
      <c r="C166" s="17"/>
      <c r="D166" s="17"/>
      <c r="E166" s="25"/>
      <c r="F166" s="25"/>
    </row>
    <row r="167" spans="1:6" x14ac:dyDescent="0.3">
      <c r="A167" s="17" t="s">
        <v>64</v>
      </c>
      <c r="B167" s="17" t="s">
        <v>512</v>
      </c>
      <c r="C167" s="166">
        <v>67647</v>
      </c>
      <c r="D167" s="166">
        <v>65811</v>
      </c>
      <c r="E167" s="25">
        <v>30391</v>
      </c>
      <c r="F167" s="25">
        <v>90677</v>
      </c>
    </row>
    <row r="168" spans="1:6" x14ac:dyDescent="0.3">
      <c r="A168" s="17" t="s">
        <v>64</v>
      </c>
      <c r="B168" s="17" t="s">
        <v>513</v>
      </c>
      <c r="C168" s="166">
        <v>19189</v>
      </c>
      <c r="D168" s="166">
        <v>20732</v>
      </c>
      <c r="E168" s="25">
        <v>62787</v>
      </c>
      <c r="F168" s="25">
        <v>17604</v>
      </c>
    </row>
    <row r="169" spans="1:6" x14ac:dyDescent="0.3">
      <c r="A169" s="17" t="s">
        <v>64</v>
      </c>
      <c r="B169" s="17" t="s">
        <v>514</v>
      </c>
      <c r="C169" s="166">
        <v>6965</v>
      </c>
      <c r="D169" s="166">
        <v>2271</v>
      </c>
      <c r="E169" s="25">
        <v>13835</v>
      </c>
      <c r="F169" s="25">
        <v>2085</v>
      </c>
    </row>
    <row r="170" spans="1:6" x14ac:dyDescent="0.3">
      <c r="A170" s="17" t="s">
        <v>64</v>
      </c>
      <c r="B170" s="17" t="s">
        <v>515</v>
      </c>
      <c r="C170" s="166">
        <v>43174</v>
      </c>
      <c r="D170" s="166">
        <v>62118</v>
      </c>
      <c r="E170" s="25">
        <v>40568</v>
      </c>
      <c r="F170" s="25">
        <v>52097</v>
      </c>
    </row>
    <row r="171" spans="1:6" x14ac:dyDescent="0.3">
      <c r="A171" s="17" t="s">
        <v>64</v>
      </c>
      <c r="B171" s="17" t="s">
        <v>516</v>
      </c>
      <c r="C171" s="166">
        <v>4939</v>
      </c>
      <c r="D171" s="166">
        <v>13098</v>
      </c>
      <c r="E171" s="25">
        <v>5910</v>
      </c>
      <c r="F171" s="25">
        <v>4711</v>
      </c>
    </row>
    <row r="172" spans="1:6" x14ac:dyDescent="0.3">
      <c r="A172" s="17" t="s">
        <v>64</v>
      </c>
      <c r="B172" s="17" t="s">
        <v>517</v>
      </c>
      <c r="C172" s="166">
        <v>143170</v>
      </c>
      <c r="D172" s="166">
        <v>123282</v>
      </c>
      <c r="E172" s="25">
        <v>129485</v>
      </c>
      <c r="F172" s="25">
        <v>150911</v>
      </c>
    </row>
    <row r="173" spans="1:6" x14ac:dyDescent="0.3">
      <c r="A173" s="17"/>
      <c r="B173" s="17"/>
      <c r="C173" s="17"/>
      <c r="D173" s="17"/>
      <c r="E173" s="25"/>
      <c r="F173" s="25"/>
    </row>
    <row r="174" spans="1:6" x14ac:dyDescent="0.3">
      <c r="A174" s="17" t="s">
        <v>19</v>
      </c>
      <c r="B174" s="17" t="s">
        <v>518</v>
      </c>
      <c r="C174" s="166">
        <v>3446</v>
      </c>
      <c r="D174" s="166">
        <v>4576</v>
      </c>
      <c r="E174" s="25">
        <v>2422</v>
      </c>
      <c r="F174" s="25">
        <v>12846</v>
      </c>
    </row>
    <row r="175" spans="1:6" x14ac:dyDescent="0.3">
      <c r="A175" s="17"/>
      <c r="B175" s="17"/>
      <c r="C175" s="17"/>
      <c r="D175" s="166"/>
      <c r="E175" s="25"/>
      <c r="F175" s="25"/>
    </row>
    <row r="176" spans="1:6" x14ac:dyDescent="0.3">
      <c r="A176" s="17" t="s">
        <v>37</v>
      </c>
      <c r="B176" s="17" t="s">
        <v>519</v>
      </c>
      <c r="C176" s="166">
        <v>11619</v>
      </c>
      <c r="D176" s="166">
        <v>18567</v>
      </c>
      <c r="E176" s="25">
        <v>5346</v>
      </c>
      <c r="F176" s="25">
        <v>23556</v>
      </c>
    </row>
    <row r="177" spans="1:6" x14ac:dyDescent="0.3">
      <c r="A177" s="17" t="s">
        <v>37</v>
      </c>
      <c r="B177" s="17" t="s">
        <v>520</v>
      </c>
      <c r="C177" s="166">
        <v>1501</v>
      </c>
      <c r="D177" s="166">
        <v>2942</v>
      </c>
      <c r="E177" s="25">
        <v>12482</v>
      </c>
      <c r="F177" s="25">
        <v>3891</v>
      </c>
    </row>
    <row r="178" spans="1:6" x14ac:dyDescent="0.3">
      <c r="A178" s="17" t="s">
        <v>37</v>
      </c>
      <c r="B178" s="17" t="s">
        <v>521</v>
      </c>
      <c r="C178" s="166">
        <v>1687</v>
      </c>
      <c r="D178" s="166">
        <v>4812</v>
      </c>
      <c r="E178" s="25">
        <v>2159</v>
      </c>
      <c r="F178" s="25">
        <v>4985</v>
      </c>
    </row>
    <row r="179" spans="1:6" x14ac:dyDescent="0.3">
      <c r="A179" s="17"/>
      <c r="B179" s="17"/>
      <c r="C179" s="17"/>
      <c r="D179" s="166"/>
      <c r="E179" s="25"/>
      <c r="F179" s="25"/>
    </row>
    <row r="180" spans="1:6" x14ac:dyDescent="0.3">
      <c r="A180" s="17" t="s">
        <v>58</v>
      </c>
      <c r="B180" s="17" t="s">
        <v>522</v>
      </c>
      <c r="C180" s="166">
        <v>54558</v>
      </c>
      <c r="D180" s="166">
        <v>48628</v>
      </c>
      <c r="E180" s="25">
        <v>4763</v>
      </c>
      <c r="F180" s="25">
        <v>63646</v>
      </c>
    </row>
    <row r="181" spans="1:6" x14ac:dyDescent="0.3">
      <c r="A181" s="17"/>
      <c r="B181" s="17"/>
      <c r="C181" s="17"/>
      <c r="D181" s="166"/>
      <c r="E181" s="25"/>
      <c r="F181" s="25"/>
    </row>
    <row r="182" spans="1:6" x14ac:dyDescent="0.3">
      <c r="A182" s="17" t="s">
        <v>65</v>
      </c>
      <c r="B182" s="17" t="s">
        <v>523</v>
      </c>
      <c r="C182" s="166">
        <v>45541</v>
      </c>
      <c r="D182" s="166">
        <v>37243</v>
      </c>
      <c r="E182" s="194"/>
      <c r="F182" s="25">
        <v>76881</v>
      </c>
    </row>
    <row r="183" spans="1:6" x14ac:dyDescent="0.3">
      <c r="A183" s="17" t="s">
        <v>65</v>
      </c>
      <c r="B183" s="17" t="s">
        <v>524</v>
      </c>
      <c r="C183" s="166">
        <v>21288</v>
      </c>
      <c r="D183" s="166">
        <v>16114</v>
      </c>
      <c r="E183" s="25">
        <v>38805</v>
      </c>
      <c r="F183" s="25">
        <v>35777</v>
      </c>
    </row>
    <row r="184" spans="1:6" x14ac:dyDescent="0.3">
      <c r="A184" s="17" t="s">
        <v>65</v>
      </c>
      <c r="B184" s="17" t="s">
        <v>525</v>
      </c>
      <c r="C184" s="166">
        <v>1931</v>
      </c>
      <c r="D184" s="166">
        <v>1630</v>
      </c>
      <c r="E184" s="25">
        <v>19741</v>
      </c>
      <c r="F184" s="25">
        <v>3199</v>
      </c>
    </row>
    <row r="185" spans="1:6" x14ac:dyDescent="0.3">
      <c r="A185" s="17" t="s">
        <v>65</v>
      </c>
      <c r="B185" s="17" t="s">
        <v>526</v>
      </c>
      <c r="C185" s="166">
        <v>4590</v>
      </c>
      <c r="D185" s="166">
        <v>3556</v>
      </c>
      <c r="E185" s="25">
        <v>1622</v>
      </c>
      <c r="F185" s="25">
        <v>7909</v>
      </c>
    </row>
    <row r="186" spans="1:6" x14ac:dyDescent="0.3">
      <c r="A186" s="17" t="s">
        <v>65</v>
      </c>
      <c r="B186" s="17" t="s">
        <v>527</v>
      </c>
      <c r="C186" s="166">
        <v>3013</v>
      </c>
      <c r="D186" s="166">
        <v>1053</v>
      </c>
      <c r="E186" s="25">
        <v>4437</v>
      </c>
      <c r="F186" s="25">
        <v>1537</v>
      </c>
    </row>
    <row r="187" spans="1:6" x14ac:dyDescent="0.3">
      <c r="A187" s="17" t="s">
        <v>65</v>
      </c>
      <c r="B187" s="17" t="s">
        <v>528</v>
      </c>
      <c r="C187" s="166">
        <v>3180</v>
      </c>
      <c r="D187" s="166">
        <v>3540</v>
      </c>
      <c r="E187" s="19">
        <v>708</v>
      </c>
      <c r="F187" s="25">
        <v>4146</v>
      </c>
    </row>
    <row r="188" spans="1:6" x14ac:dyDescent="0.3">
      <c r="A188" s="17" t="s">
        <v>65</v>
      </c>
      <c r="B188" s="17" t="s">
        <v>529</v>
      </c>
      <c r="C188" s="166">
        <v>3107</v>
      </c>
      <c r="D188" s="166">
        <v>2411</v>
      </c>
      <c r="E188" s="25">
        <v>3103</v>
      </c>
      <c r="F188" s="25">
        <v>5026</v>
      </c>
    </row>
    <row r="189" spans="1:6" x14ac:dyDescent="0.3">
      <c r="A189" s="17" t="s">
        <v>65</v>
      </c>
      <c r="B189" s="17" t="s">
        <v>530</v>
      </c>
      <c r="C189" s="166">
        <v>1294</v>
      </c>
      <c r="D189" s="166">
        <v>1066</v>
      </c>
      <c r="E189" s="25">
        <v>2920</v>
      </c>
      <c r="F189" s="25">
        <v>2707</v>
      </c>
    </row>
    <row r="190" spans="1:6" x14ac:dyDescent="0.3">
      <c r="A190" s="17" t="s">
        <v>65</v>
      </c>
      <c r="B190" s="17" t="s">
        <v>531</v>
      </c>
      <c r="C190" s="18">
        <v>455</v>
      </c>
      <c r="D190" s="18">
        <v>604</v>
      </c>
      <c r="E190" s="25">
        <v>1435</v>
      </c>
      <c r="F190" s="25">
        <v>1385</v>
      </c>
    </row>
    <row r="191" spans="1:6" x14ac:dyDescent="0.3">
      <c r="A191" s="17" t="s">
        <v>65</v>
      </c>
      <c r="B191" s="17" t="s">
        <v>532</v>
      </c>
      <c r="C191" s="166">
        <v>10496</v>
      </c>
      <c r="D191" s="166">
        <v>9201</v>
      </c>
      <c r="E191" s="19">
        <v>676</v>
      </c>
      <c r="F191" s="25">
        <v>13340</v>
      </c>
    </row>
    <row r="192" spans="1:6" x14ac:dyDescent="0.3">
      <c r="A192" s="17" t="s">
        <v>65</v>
      </c>
      <c r="B192" s="17" t="s">
        <v>533</v>
      </c>
      <c r="C192" s="166">
        <v>1239</v>
      </c>
      <c r="D192" s="18">
        <v>910</v>
      </c>
      <c r="E192" s="25">
        <v>8251</v>
      </c>
      <c r="F192" s="25">
        <v>1546</v>
      </c>
    </row>
    <row r="193" spans="1:6" x14ac:dyDescent="0.3">
      <c r="A193" s="17" t="s">
        <v>65</v>
      </c>
      <c r="B193" s="17" t="s">
        <v>534</v>
      </c>
      <c r="C193" s="166">
        <v>13983</v>
      </c>
      <c r="D193" s="166">
        <v>10658</v>
      </c>
      <c r="E193" s="25">
        <v>1132</v>
      </c>
      <c r="F193" s="25">
        <v>19493</v>
      </c>
    </row>
    <row r="194" spans="1:6" x14ac:dyDescent="0.3">
      <c r="A194" s="17" t="s">
        <v>65</v>
      </c>
      <c r="B194" s="17" t="s">
        <v>535</v>
      </c>
      <c r="C194" s="166">
        <v>36461</v>
      </c>
      <c r="D194" s="166">
        <v>28086</v>
      </c>
      <c r="E194" s="25">
        <v>11396</v>
      </c>
      <c r="F194" s="25">
        <v>53976</v>
      </c>
    </row>
    <row r="195" spans="1:6" x14ac:dyDescent="0.3">
      <c r="A195" s="17"/>
      <c r="B195" s="17"/>
      <c r="C195" s="17"/>
      <c r="D195" s="166"/>
      <c r="E195" s="25"/>
      <c r="F195" s="25"/>
    </row>
    <row r="196" spans="1:6" x14ac:dyDescent="0.3">
      <c r="A196" s="17" t="s">
        <v>38</v>
      </c>
      <c r="B196" s="17" t="s">
        <v>536</v>
      </c>
      <c r="C196" s="166">
        <v>16835</v>
      </c>
      <c r="D196" s="166">
        <v>28000</v>
      </c>
      <c r="E196" s="25">
        <v>29991</v>
      </c>
      <c r="F196" s="25">
        <v>32314</v>
      </c>
    </row>
    <row r="197" spans="1:6" x14ac:dyDescent="0.3">
      <c r="A197" s="17"/>
      <c r="B197" s="17"/>
      <c r="C197" s="17"/>
      <c r="D197" s="17"/>
      <c r="E197" s="25"/>
      <c r="F197" s="25"/>
    </row>
    <row r="198" spans="1:6" x14ac:dyDescent="0.3">
      <c r="A198" s="17" t="s">
        <v>66</v>
      </c>
      <c r="B198" s="17" t="s">
        <v>537</v>
      </c>
      <c r="C198" s="166">
        <v>6240</v>
      </c>
      <c r="D198" s="166">
        <v>7669</v>
      </c>
      <c r="E198" s="25">
        <v>28000</v>
      </c>
      <c r="F198" s="25">
        <v>12865</v>
      </c>
    </row>
    <row r="199" spans="1:6" x14ac:dyDescent="0.3">
      <c r="A199" s="17" t="s">
        <v>66</v>
      </c>
      <c r="B199" s="17" t="s">
        <v>538</v>
      </c>
      <c r="C199" s="166">
        <v>7295</v>
      </c>
      <c r="D199" s="166">
        <v>6266</v>
      </c>
      <c r="E199" s="25">
        <v>5766</v>
      </c>
      <c r="F199" s="25">
        <v>7076</v>
      </c>
    </row>
    <row r="200" spans="1:6" x14ac:dyDescent="0.3">
      <c r="A200" s="17" t="s">
        <v>66</v>
      </c>
      <c r="B200" s="17" t="s">
        <v>539</v>
      </c>
      <c r="C200" s="166">
        <v>7303</v>
      </c>
      <c r="D200" s="166">
        <v>6747</v>
      </c>
      <c r="E200" s="25">
        <v>4337</v>
      </c>
      <c r="F200" s="25">
        <v>10481</v>
      </c>
    </row>
    <row r="201" spans="1:6" x14ac:dyDescent="0.3">
      <c r="A201" s="17" t="s">
        <v>66</v>
      </c>
      <c r="B201" s="17" t="s">
        <v>540</v>
      </c>
      <c r="C201" s="166">
        <v>4302</v>
      </c>
      <c r="D201" s="166">
        <v>1872</v>
      </c>
      <c r="E201" s="25">
        <v>7677</v>
      </c>
      <c r="F201" s="25">
        <v>5679</v>
      </c>
    </row>
    <row r="202" spans="1:6" x14ac:dyDescent="0.3">
      <c r="A202" s="17" t="s">
        <v>66</v>
      </c>
      <c r="B202" s="17" t="s">
        <v>541</v>
      </c>
      <c r="C202" s="166">
        <v>1073</v>
      </c>
      <c r="D202" s="18">
        <v>265</v>
      </c>
      <c r="E202" s="25">
        <v>3655</v>
      </c>
      <c r="F202" s="17">
        <v>341</v>
      </c>
    </row>
    <row r="203" spans="1:6" x14ac:dyDescent="0.3">
      <c r="A203" s="17" t="s">
        <v>66</v>
      </c>
      <c r="B203" s="17" t="s">
        <v>542</v>
      </c>
      <c r="C203" s="166">
        <v>42470</v>
      </c>
      <c r="D203" s="166">
        <v>26781</v>
      </c>
      <c r="E203" s="19">
        <v>148</v>
      </c>
      <c r="F203" s="25">
        <v>53977</v>
      </c>
    </row>
    <row r="204" spans="1:6" x14ac:dyDescent="0.3">
      <c r="A204" s="17" t="s">
        <v>66</v>
      </c>
      <c r="B204" s="17" t="s">
        <v>543</v>
      </c>
      <c r="C204" s="166">
        <v>30560</v>
      </c>
      <c r="D204" s="166">
        <v>20929</v>
      </c>
      <c r="E204" s="25">
        <v>28170</v>
      </c>
      <c r="F204" s="25">
        <v>45981</v>
      </c>
    </row>
    <row r="205" spans="1:6" x14ac:dyDescent="0.3">
      <c r="A205" s="17" t="s">
        <v>66</v>
      </c>
      <c r="B205" s="17" t="s">
        <v>544</v>
      </c>
      <c r="C205" s="166">
        <v>22534</v>
      </c>
      <c r="D205" s="166">
        <v>19697</v>
      </c>
      <c r="E205" s="25">
        <v>21791</v>
      </c>
      <c r="F205" s="25">
        <v>29956</v>
      </c>
    </row>
    <row r="206" spans="1:6" x14ac:dyDescent="0.3">
      <c r="A206" s="17" t="s">
        <v>66</v>
      </c>
      <c r="B206" s="17" t="s">
        <v>545</v>
      </c>
      <c r="C206" s="18">
        <v>264</v>
      </c>
      <c r="D206" s="18">
        <v>157</v>
      </c>
      <c r="E206" s="25">
        <v>17144</v>
      </c>
      <c r="F206" s="17">
        <v>152</v>
      </c>
    </row>
    <row r="207" spans="1:6" x14ac:dyDescent="0.3">
      <c r="A207" s="17" t="s">
        <v>66</v>
      </c>
      <c r="B207" s="17" t="s">
        <v>546</v>
      </c>
      <c r="C207" s="166">
        <v>1047</v>
      </c>
      <c r="D207" s="166">
        <v>1827</v>
      </c>
      <c r="E207" s="19">
        <v>56</v>
      </c>
      <c r="F207" s="25">
        <v>7508</v>
      </c>
    </row>
    <row r="208" spans="1:6" x14ac:dyDescent="0.3">
      <c r="A208" s="17" t="s">
        <v>66</v>
      </c>
      <c r="B208" s="17" t="s">
        <v>547</v>
      </c>
      <c r="C208" s="166">
        <v>15596</v>
      </c>
      <c r="D208" s="166">
        <v>21844</v>
      </c>
      <c r="E208" s="25">
        <v>2214</v>
      </c>
      <c r="F208" s="25">
        <v>19051</v>
      </c>
    </row>
    <row r="209" spans="1:6" x14ac:dyDescent="0.3">
      <c r="A209" s="17" t="s">
        <v>66</v>
      </c>
      <c r="B209" s="17" t="s">
        <v>548</v>
      </c>
      <c r="C209" s="166">
        <v>9310</v>
      </c>
      <c r="D209" s="166">
        <v>12424</v>
      </c>
      <c r="E209" s="25">
        <v>13561</v>
      </c>
      <c r="F209" s="25">
        <v>13067</v>
      </c>
    </row>
    <row r="210" spans="1:6" x14ac:dyDescent="0.3">
      <c r="A210" s="17" t="s">
        <v>66</v>
      </c>
      <c r="B210" s="17" t="s">
        <v>549</v>
      </c>
      <c r="C210" s="18">
        <v>0</v>
      </c>
      <c r="D210" s="18">
        <v>107</v>
      </c>
      <c r="E210" s="25">
        <v>5609</v>
      </c>
      <c r="F210" s="25">
        <v>11963</v>
      </c>
    </row>
    <row r="211" spans="1:6" x14ac:dyDescent="0.3">
      <c r="A211" s="17"/>
      <c r="B211" s="17"/>
      <c r="C211" s="17"/>
      <c r="D211" s="17"/>
      <c r="E211" s="25"/>
      <c r="F211" s="25"/>
    </row>
    <row r="212" spans="1:6" x14ac:dyDescent="0.3">
      <c r="A212" s="17" t="s">
        <v>20</v>
      </c>
      <c r="B212" s="17" t="s">
        <v>550</v>
      </c>
      <c r="C212" s="18">
        <v>400</v>
      </c>
      <c r="D212" s="18">
        <v>400</v>
      </c>
      <c r="E212" s="25">
        <v>2967</v>
      </c>
      <c r="F212" s="17">
        <v>400</v>
      </c>
    </row>
    <row r="213" spans="1:6" x14ac:dyDescent="0.3">
      <c r="A213" s="17" t="s">
        <v>20</v>
      </c>
      <c r="B213" s="17" t="s">
        <v>551</v>
      </c>
      <c r="C213" s="18">
        <v>400</v>
      </c>
      <c r="D213" s="194"/>
      <c r="E213" s="19">
        <v>400</v>
      </c>
      <c r="F213" s="17">
        <v>400</v>
      </c>
    </row>
    <row r="214" spans="1:6" x14ac:dyDescent="0.3">
      <c r="A214" s="17" t="s">
        <v>20</v>
      </c>
      <c r="B214" s="17" t="s">
        <v>552</v>
      </c>
      <c r="C214" s="18">
        <v>400</v>
      </c>
      <c r="D214" s="194"/>
      <c r="E214" s="19">
        <v>780</v>
      </c>
      <c r="F214" s="17">
        <v>780</v>
      </c>
    </row>
    <row r="215" spans="1:6" x14ac:dyDescent="0.3">
      <c r="A215" s="17"/>
      <c r="B215" s="17"/>
      <c r="C215" s="17"/>
      <c r="D215" s="17"/>
      <c r="E215" s="19"/>
      <c r="F215" s="17"/>
    </row>
    <row r="216" spans="1:6" x14ac:dyDescent="0.3">
      <c r="A216" s="17" t="s">
        <v>49</v>
      </c>
      <c r="B216" s="17" t="s">
        <v>553</v>
      </c>
      <c r="C216" s="166">
        <v>38283</v>
      </c>
      <c r="D216" s="166">
        <v>45304</v>
      </c>
      <c r="E216" s="19">
        <v>780</v>
      </c>
      <c r="F216" s="25">
        <v>91258</v>
      </c>
    </row>
    <row r="217" spans="1:6" x14ac:dyDescent="0.3">
      <c r="A217" s="17" t="s">
        <v>49</v>
      </c>
      <c r="B217" s="17" t="s">
        <v>554</v>
      </c>
      <c r="C217" s="166">
        <v>20729</v>
      </c>
      <c r="D217" s="166">
        <v>21774</v>
      </c>
      <c r="E217" s="25">
        <v>36363</v>
      </c>
      <c r="F217" s="25">
        <v>45134</v>
      </c>
    </row>
    <row r="218" spans="1:6" x14ac:dyDescent="0.3">
      <c r="A218" s="17"/>
      <c r="B218" s="17"/>
      <c r="C218" s="17"/>
      <c r="D218" s="166"/>
      <c r="E218" s="25"/>
      <c r="F218" s="25"/>
    </row>
    <row r="219" spans="1:6" x14ac:dyDescent="0.3">
      <c r="A219" s="17" t="s">
        <v>59</v>
      </c>
      <c r="B219" s="17" t="s">
        <v>555</v>
      </c>
      <c r="C219" s="18">
        <v>0</v>
      </c>
      <c r="D219" s="21"/>
      <c r="E219" s="25">
        <v>17610</v>
      </c>
      <c r="F219" s="17">
        <v>278</v>
      </c>
    </row>
    <row r="220" spans="1:6" x14ac:dyDescent="0.3">
      <c r="A220" s="17" t="s">
        <v>59</v>
      </c>
      <c r="B220" s="17" t="s">
        <v>556</v>
      </c>
      <c r="C220" s="18">
        <v>583</v>
      </c>
      <c r="D220" s="18">
        <v>901</v>
      </c>
      <c r="E220" s="19">
        <v>106</v>
      </c>
      <c r="F220" s="17">
        <v>934</v>
      </c>
    </row>
    <row r="221" spans="1:6" x14ac:dyDescent="0.3">
      <c r="A221" s="17" t="s">
        <v>59</v>
      </c>
      <c r="B221" s="17" t="s">
        <v>557</v>
      </c>
      <c r="C221" s="166">
        <v>1590</v>
      </c>
      <c r="D221" s="166">
        <v>1445</v>
      </c>
      <c r="E221" s="19">
        <v>807</v>
      </c>
      <c r="F221" s="25">
        <v>2391</v>
      </c>
    </row>
    <row r="222" spans="1:6" x14ac:dyDescent="0.3">
      <c r="A222" s="17" t="s">
        <v>59</v>
      </c>
      <c r="B222" s="17" t="s">
        <v>558</v>
      </c>
      <c r="C222" s="166">
        <v>3982</v>
      </c>
      <c r="D222" s="166">
        <v>2459</v>
      </c>
      <c r="E222" s="25">
        <v>1568</v>
      </c>
      <c r="F222" s="25">
        <v>5258</v>
      </c>
    </row>
    <row r="223" spans="1:6" x14ac:dyDescent="0.3">
      <c r="A223" s="17" t="s">
        <v>59</v>
      </c>
      <c r="B223" s="17" t="s">
        <v>559</v>
      </c>
      <c r="C223" s="166">
        <v>4818</v>
      </c>
      <c r="D223" s="166">
        <v>4777</v>
      </c>
      <c r="E223" s="25">
        <v>2852</v>
      </c>
      <c r="F223" s="25">
        <v>5757</v>
      </c>
    </row>
    <row r="224" spans="1:6" x14ac:dyDescent="0.3">
      <c r="A224" s="17" t="s">
        <v>59</v>
      </c>
      <c r="B224" s="17" t="s">
        <v>560</v>
      </c>
      <c r="C224" s="166">
        <v>33135</v>
      </c>
      <c r="D224" s="166">
        <v>23651</v>
      </c>
      <c r="E224" s="25">
        <v>4143</v>
      </c>
      <c r="F224" s="25">
        <v>41717</v>
      </c>
    </row>
    <row r="225" spans="1:6" x14ac:dyDescent="0.3">
      <c r="A225" s="17" t="s">
        <v>59</v>
      </c>
      <c r="B225" s="17" t="s">
        <v>561</v>
      </c>
      <c r="C225" s="166">
        <v>1149</v>
      </c>
      <c r="D225" s="166">
        <v>1186</v>
      </c>
      <c r="E225" s="25">
        <v>25362</v>
      </c>
      <c r="F225" s="25">
        <v>1740</v>
      </c>
    </row>
    <row r="226" spans="1:6" x14ac:dyDescent="0.3">
      <c r="A226" s="17" t="s">
        <v>59</v>
      </c>
      <c r="B226" s="17" t="s">
        <v>562</v>
      </c>
      <c r="C226" s="166">
        <v>1112</v>
      </c>
      <c r="D226" s="18">
        <v>741</v>
      </c>
      <c r="E226" s="19">
        <v>755</v>
      </c>
      <c r="F226" s="25">
        <v>1008</v>
      </c>
    </row>
    <row r="227" spans="1:6" x14ac:dyDescent="0.3">
      <c r="A227" s="17" t="s">
        <v>59</v>
      </c>
      <c r="B227" s="17" t="s">
        <v>563</v>
      </c>
      <c r="C227" s="166">
        <v>15378</v>
      </c>
      <c r="D227" s="166">
        <v>9690</v>
      </c>
      <c r="E227" s="19">
        <v>997</v>
      </c>
      <c r="F227" s="25">
        <v>18132</v>
      </c>
    </row>
    <row r="228" spans="1:6" x14ac:dyDescent="0.3">
      <c r="A228" s="17"/>
      <c r="B228" s="17"/>
      <c r="C228" s="17"/>
      <c r="D228" s="17"/>
      <c r="E228" s="19"/>
      <c r="F228" s="25"/>
    </row>
    <row r="229" spans="1:6" x14ac:dyDescent="0.3">
      <c r="A229" s="17" t="s">
        <v>50</v>
      </c>
      <c r="B229" s="17" t="s">
        <v>564</v>
      </c>
      <c r="C229" s="166">
        <v>2493</v>
      </c>
      <c r="D229" s="166">
        <v>2141</v>
      </c>
      <c r="E229" s="25">
        <v>11070</v>
      </c>
      <c r="F229" s="25">
        <v>2387</v>
      </c>
    </row>
    <row r="230" spans="1:6" x14ac:dyDescent="0.3">
      <c r="A230" s="17" t="s">
        <v>50</v>
      </c>
      <c r="B230" s="17" t="s">
        <v>565</v>
      </c>
      <c r="C230" s="18">
        <v>185</v>
      </c>
      <c r="D230" s="18">
        <v>169</v>
      </c>
      <c r="E230" s="25">
        <v>2232</v>
      </c>
      <c r="F230" s="17">
        <v>366</v>
      </c>
    </row>
    <row r="231" spans="1:6" x14ac:dyDescent="0.3">
      <c r="A231" s="17" t="s">
        <v>50</v>
      </c>
      <c r="B231" s="17" t="s">
        <v>566</v>
      </c>
      <c r="C231" s="166">
        <v>3370</v>
      </c>
      <c r="D231" s="166">
        <v>2352</v>
      </c>
      <c r="E231" s="19">
        <v>147</v>
      </c>
      <c r="F231" s="25">
        <v>3014</v>
      </c>
    </row>
    <row r="232" spans="1:6" x14ac:dyDescent="0.3">
      <c r="A232" s="17" t="s">
        <v>50</v>
      </c>
      <c r="B232" s="17" t="s">
        <v>567</v>
      </c>
      <c r="C232" s="18">
        <v>341</v>
      </c>
      <c r="D232" s="18">
        <v>115</v>
      </c>
      <c r="E232" s="25">
        <v>1846</v>
      </c>
      <c r="F232" s="17">
        <v>248</v>
      </c>
    </row>
    <row r="233" spans="1:6" x14ac:dyDescent="0.3">
      <c r="A233" s="17" t="s">
        <v>50</v>
      </c>
      <c r="B233" s="17" t="s">
        <v>568</v>
      </c>
      <c r="C233" s="166">
        <v>9420</v>
      </c>
      <c r="D233" s="166">
        <v>6304</v>
      </c>
      <c r="E233" s="19">
        <v>146</v>
      </c>
      <c r="F233" s="25">
        <v>9420</v>
      </c>
    </row>
    <row r="234" spans="1:6" x14ac:dyDescent="0.3">
      <c r="A234" s="17" t="s">
        <v>50</v>
      </c>
      <c r="B234" s="17" t="s">
        <v>569</v>
      </c>
      <c r="C234" s="18">
        <v>942</v>
      </c>
      <c r="D234" s="166">
        <v>1000</v>
      </c>
      <c r="E234" s="25">
        <v>7387</v>
      </c>
      <c r="F234" s="25">
        <v>2155</v>
      </c>
    </row>
    <row r="235" spans="1:6" x14ac:dyDescent="0.3">
      <c r="A235" s="17"/>
      <c r="B235" s="17"/>
      <c r="C235" s="17"/>
      <c r="D235" s="17"/>
      <c r="E235" s="25"/>
      <c r="F235" s="25"/>
    </row>
    <row r="236" spans="1:6" x14ac:dyDescent="0.3">
      <c r="A236" s="17" t="s">
        <v>570</v>
      </c>
      <c r="B236" s="17" t="s">
        <v>571</v>
      </c>
      <c r="C236" s="166">
        <v>14432</v>
      </c>
      <c r="D236" s="166">
        <v>13524</v>
      </c>
      <c r="E236" s="25">
        <v>14529</v>
      </c>
      <c r="F236" s="25">
        <v>29342</v>
      </c>
    </row>
    <row r="237" spans="1:6" x14ac:dyDescent="0.3">
      <c r="A237" s="17"/>
      <c r="B237" s="17"/>
      <c r="C237" s="17"/>
      <c r="D237" s="17"/>
      <c r="E237" s="25"/>
      <c r="F237" s="25"/>
    </row>
    <row r="238" spans="1:6" x14ac:dyDescent="0.3">
      <c r="A238" s="17" t="s">
        <v>39</v>
      </c>
      <c r="B238" s="17" t="s">
        <v>572</v>
      </c>
      <c r="C238" s="166">
        <v>24642</v>
      </c>
      <c r="D238" s="166">
        <v>11358</v>
      </c>
      <c r="E238" s="25">
        <v>14522</v>
      </c>
      <c r="F238" s="25">
        <v>52607</v>
      </c>
    </row>
    <row r="239" spans="1:6" x14ac:dyDescent="0.3">
      <c r="A239" s="17" t="s">
        <v>39</v>
      </c>
      <c r="B239" s="17" t="s">
        <v>573</v>
      </c>
      <c r="C239" s="166">
        <v>5041</v>
      </c>
      <c r="D239" s="166">
        <v>4187</v>
      </c>
      <c r="E239" s="25">
        <v>14549</v>
      </c>
      <c r="F239" s="25">
        <v>8053</v>
      </c>
    </row>
    <row r="240" spans="1:6" x14ac:dyDescent="0.3">
      <c r="A240" s="17" t="s">
        <v>39</v>
      </c>
      <c r="B240" s="17" t="s">
        <v>574</v>
      </c>
      <c r="C240" s="166">
        <v>5760</v>
      </c>
      <c r="D240" s="166">
        <v>4768</v>
      </c>
      <c r="E240" s="25">
        <v>5029</v>
      </c>
      <c r="F240" s="25">
        <v>8801</v>
      </c>
    </row>
    <row r="241" spans="1:6" x14ac:dyDescent="0.3">
      <c r="A241" s="17"/>
      <c r="B241" s="17"/>
      <c r="C241" s="17"/>
      <c r="D241" s="17"/>
      <c r="E241" s="25"/>
      <c r="F241" s="25"/>
    </row>
    <row r="242" spans="1:6" x14ac:dyDescent="0.3">
      <c r="A242" s="17" t="s">
        <v>575</v>
      </c>
      <c r="B242" s="17" t="s">
        <v>576</v>
      </c>
      <c r="C242" s="166">
        <v>5527</v>
      </c>
      <c r="D242" s="166">
        <v>3885</v>
      </c>
      <c r="E242" s="25">
        <v>5994</v>
      </c>
      <c r="F242" s="25">
        <v>6328</v>
      </c>
    </row>
    <row r="243" spans="1:6" x14ac:dyDescent="0.3">
      <c r="A243" s="17" t="s">
        <v>575</v>
      </c>
      <c r="B243" s="17" t="s">
        <v>577</v>
      </c>
      <c r="C243" s="166">
        <v>69122</v>
      </c>
      <c r="D243" s="166">
        <v>35619</v>
      </c>
      <c r="E243" s="25">
        <v>26584</v>
      </c>
      <c r="F243" s="25">
        <v>74273</v>
      </c>
    </row>
    <row r="244" spans="1:6" x14ac:dyDescent="0.3">
      <c r="A244" s="17" t="s">
        <v>575</v>
      </c>
      <c r="B244" s="17" t="s">
        <v>578</v>
      </c>
      <c r="C244" s="166">
        <v>4623</v>
      </c>
      <c r="D244" s="166">
        <v>2587</v>
      </c>
      <c r="E244" s="25">
        <v>2747</v>
      </c>
      <c r="F244" s="25">
        <v>2602</v>
      </c>
    </row>
    <row r="245" spans="1:6" x14ac:dyDescent="0.3">
      <c r="A245" s="17"/>
      <c r="B245" s="17"/>
      <c r="C245" s="17"/>
      <c r="D245" s="166"/>
      <c r="E245" s="25"/>
      <c r="F245" s="25"/>
    </row>
    <row r="246" spans="1:6" x14ac:dyDescent="0.3">
      <c r="A246" s="17" t="s">
        <v>40</v>
      </c>
      <c r="B246" s="17" t="s">
        <v>579</v>
      </c>
      <c r="C246" s="166">
        <v>5007</v>
      </c>
      <c r="D246" s="166">
        <v>4883</v>
      </c>
      <c r="E246" s="25">
        <v>1193</v>
      </c>
      <c r="F246" s="25">
        <v>4476</v>
      </c>
    </row>
    <row r="247" spans="1:6" x14ac:dyDescent="0.3">
      <c r="A247" s="17" t="s">
        <v>40</v>
      </c>
      <c r="B247" s="17" t="s">
        <v>580</v>
      </c>
      <c r="C247" s="166">
        <v>13438</v>
      </c>
      <c r="D247" s="166">
        <v>11011</v>
      </c>
      <c r="E247" s="25">
        <v>2326</v>
      </c>
      <c r="F247" s="25">
        <v>23607</v>
      </c>
    </row>
    <row r="248" spans="1:6" x14ac:dyDescent="0.3">
      <c r="A248" s="17" t="s">
        <v>40</v>
      </c>
      <c r="B248" s="17" t="s">
        <v>581</v>
      </c>
      <c r="C248" s="166">
        <v>1710</v>
      </c>
      <c r="D248" s="166">
        <v>1382</v>
      </c>
      <c r="E248" s="25">
        <v>13642</v>
      </c>
      <c r="F248" s="25">
        <v>3964</v>
      </c>
    </row>
    <row r="249" spans="1:6" x14ac:dyDescent="0.3">
      <c r="A249" s="17" t="s">
        <v>40</v>
      </c>
      <c r="B249" s="17" t="s">
        <v>582</v>
      </c>
      <c r="C249" s="18">
        <v>778</v>
      </c>
      <c r="D249" s="18">
        <v>683</v>
      </c>
      <c r="E249" s="25">
        <v>3542</v>
      </c>
      <c r="F249" s="25">
        <v>1991</v>
      </c>
    </row>
    <row r="250" spans="1:6" x14ac:dyDescent="0.3">
      <c r="A250" s="17" t="s">
        <v>40</v>
      </c>
      <c r="B250" s="17" t="s">
        <v>583</v>
      </c>
      <c r="C250" s="18">
        <v>202</v>
      </c>
      <c r="D250" s="18">
        <v>240</v>
      </c>
      <c r="E250" s="19">
        <v>758</v>
      </c>
      <c r="F250" s="17">
        <v>501</v>
      </c>
    </row>
    <row r="251" spans="1:6" x14ac:dyDescent="0.3">
      <c r="A251" s="17"/>
      <c r="B251" s="17"/>
      <c r="C251" s="17"/>
      <c r="D251" s="17"/>
      <c r="E251" s="19"/>
      <c r="F251" s="17"/>
    </row>
    <row r="252" spans="1:6" x14ac:dyDescent="0.3">
      <c r="A252" s="17" t="s">
        <v>584</v>
      </c>
      <c r="B252" s="17" t="s">
        <v>585</v>
      </c>
      <c r="C252" s="166">
        <v>2376</v>
      </c>
      <c r="D252" s="18">
        <v>651</v>
      </c>
      <c r="E252" s="19">
        <v>134</v>
      </c>
      <c r="F252" s="25">
        <v>2897</v>
      </c>
    </row>
    <row r="253" spans="1:6" x14ac:dyDescent="0.3">
      <c r="A253" s="17" t="s">
        <v>584</v>
      </c>
      <c r="B253" s="17" t="s">
        <v>586</v>
      </c>
      <c r="C253" s="18">
        <v>0</v>
      </c>
      <c r="D253" s="18">
        <v>55</v>
      </c>
      <c r="E253" s="25">
        <v>2017</v>
      </c>
      <c r="F253" s="17">
        <v>85</v>
      </c>
    </row>
    <row r="254" spans="1:6" x14ac:dyDescent="0.3">
      <c r="A254" s="17"/>
      <c r="B254" s="17"/>
      <c r="C254" s="17"/>
      <c r="D254" s="17"/>
      <c r="E254" s="25"/>
      <c r="F254" s="17"/>
    </row>
    <row r="255" spans="1:6" x14ac:dyDescent="0.3">
      <c r="A255" s="17" t="s">
        <v>60</v>
      </c>
      <c r="B255" s="17" t="s">
        <v>587</v>
      </c>
      <c r="C255" s="166">
        <v>189286</v>
      </c>
      <c r="D255" s="166">
        <v>171172</v>
      </c>
      <c r="E255" s="25">
        <v>1754092</v>
      </c>
      <c r="F255" s="25">
        <v>295910</v>
      </c>
    </row>
    <row r="256" spans="1:6" x14ac:dyDescent="0.3">
      <c r="A256" s="17" t="s">
        <v>60</v>
      </c>
      <c r="B256" s="17" t="s">
        <v>588</v>
      </c>
      <c r="C256" s="166">
        <v>28700</v>
      </c>
      <c r="D256" s="166">
        <v>17636</v>
      </c>
      <c r="E256" s="25">
        <v>523</v>
      </c>
      <c r="F256" s="194"/>
    </row>
    <row r="257" spans="1:6" x14ac:dyDescent="0.3">
      <c r="A257" s="17"/>
      <c r="B257" s="17"/>
      <c r="C257" s="17"/>
      <c r="D257" s="17"/>
      <c r="E257" s="25"/>
      <c r="F257" s="17"/>
    </row>
    <row r="258" spans="1:6" x14ac:dyDescent="0.3">
      <c r="A258" s="17" t="s">
        <v>61</v>
      </c>
      <c r="B258" s="17" t="s">
        <v>589</v>
      </c>
      <c r="C258" s="166">
        <v>16445</v>
      </c>
      <c r="D258" s="166">
        <v>15258</v>
      </c>
      <c r="E258" s="25">
        <v>21202</v>
      </c>
      <c r="F258" s="25">
        <v>31822</v>
      </c>
    </row>
    <row r="259" spans="1:6" x14ac:dyDescent="0.3">
      <c r="A259" s="17" t="s">
        <v>61</v>
      </c>
      <c r="B259" s="17" t="s">
        <v>590</v>
      </c>
      <c r="C259" s="166">
        <v>17223</v>
      </c>
      <c r="D259" s="166">
        <v>17294</v>
      </c>
      <c r="E259" s="25">
        <v>14734</v>
      </c>
      <c r="F259" s="25">
        <v>27930</v>
      </c>
    </row>
    <row r="260" spans="1:6" x14ac:dyDescent="0.3">
      <c r="A260" s="17" t="s">
        <v>61</v>
      </c>
      <c r="B260" s="17" t="s">
        <v>591</v>
      </c>
      <c r="C260" s="166">
        <v>1309</v>
      </c>
      <c r="D260" s="166">
        <v>1116</v>
      </c>
      <c r="E260" s="25">
        <v>14426</v>
      </c>
      <c r="F260" s="25">
        <v>5326</v>
      </c>
    </row>
    <row r="261" spans="1:6" x14ac:dyDescent="0.3">
      <c r="A261" s="17" t="s">
        <v>61</v>
      </c>
      <c r="B261" s="17" t="s">
        <v>592</v>
      </c>
      <c r="C261" s="166">
        <v>18238</v>
      </c>
      <c r="D261" s="166">
        <v>14371</v>
      </c>
      <c r="E261" s="19">
        <v>777</v>
      </c>
      <c r="F261" s="25">
        <v>35201</v>
      </c>
    </row>
    <row r="262" spans="1:6" x14ac:dyDescent="0.3">
      <c r="A262" s="17" t="s">
        <v>61</v>
      </c>
      <c r="B262" s="17" t="s">
        <v>593</v>
      </c>
      <c r="C262" s="18">
        <v>788</v>
      </c>
      <c r="D262" s="18">
        <v>499</v>
      </c>
      <c r="E262" s="25">
        <v>2733</v>
      </c>
      <c r="F262" s="25">
        <v>1244</v>
      </c>
    </row>
    <row r="263" spans="1:6" x14ac:dyDescent="0.3">
      <c r="A263" s="17" t="s">
        <v>61</v>
      </c>
      <c r="B263" s="17" t="s">
        <v>594</v>
      </c>
      <c r="C263" s="18">
        <v>312</v>
      </c>
      <c r="D263" s="18">
        <v>630</v>
      </c>
      <c r="E263" s="19">
        <v>245</v>
      </c>
      <c r="F263" s="17">
        <v>654</v>
      </c>
    </row>
    <row r="264" spans="1:6" x14ac:dyDescent="0.3">
      <c r="A264" s="17" t="s">
        <v>61</v>
      </c>
      <c r="B264" s="17" t="s">
        <v>595</v>
      </c>
      <c r="C264" s="166">
        <v>3732</v>
      </c>
      <c r="D264" s="166">
        <v>3915</v>
      </c>
      <c r="E264" s="25">
        <v>11709</v>
      </c>
      <c r="F264" s="25">
        <v>6394</v>
      </c>
    </row>
    <row r="265" spans="1:6" x14ac:dyDescent="0.3">
      <c r="A265" s="17" t="s">
        <v>61</v>
      </c>
      <c r="B265" s="17" t="s">
        <v>596</v>
      </c>
      <c r="C265" s="18">
        <v>91</v>
      </c>
      <c r="D265" s="18">
        <v>130</v>
      </c>
      <c r="E265" s="19">
        <v>164</v>
      </c>
      <c r="F265" s="25">
        <v>1306</v>
      </c>
    </row>
    <row r="266" spans="1:6" x14ac:dyDescent="0.3">
      <c r="A266" s="17"/>
      <c r="B266" s="17"/>
      <c r="C266" s="17"/>
      <c r="D266" s="17"/>
      <c r="E266" s="19"/>
      <c r="F266" s="25"/>
    </row>
    <row r="267" spans="1:6" x14ac:dyDescent="0.3">
      <c r="A267" s="17" t="s">
        <v>41</v>
      </c>
      <c r="B267" s="17" t="s">
        <v>597</v>
      </c>
      <c r="C267" s="166">
        <v>63502</v>
      </c>
      <c r="D267" s="166">
        <v>61909</v>
      </c>
      <c r="E267" s="25">
        <v>2329</v>
      </c>
      <c r="F267" s="25">
        <v>54284</v>
      </c>
    </row>
    <row r="268" spans="1:6" x14ac:dyDescent="0.3">
      <c r="A268" s="17" t="s">
        <v>41</v>
      </c>
      <c r="B268" s="17" t="s">
        <v>598</v>
      </c>
      <c r="C268" s="18">
        <v>871</v>
      </c>
      <c r="D268" s="166">
        <v>1567</v>
      </c>
      <c r="E268" s="25">
        <v>53809</v>
      </c>
      <c r="F268" s="25">
        <v>1897</v>
      </c>
    </row>
    <row r="269" spans="1:6" x14ac:dyDescent="0.3">
      <c r="A269" s="17"/>
      <c r="B269" s="17"/>
      <c r="C269" s="17"/>
      <c r="D269" s="166"/>
      <c r="E269" s="25"/>
      <c r="F269" s="25"/>
    </row>
    <row r="270" spans="1:6" x14ac:dyDescent="0.3">
      <c r="A270" s="17" t="s">
        <v>52</v>
      </c>
      <c r="B270" s="17" t="s">
        <v>599</v>
      </c>
      <c r="C270" s="166">
        <v>165100</v>
      </c>
      <c r="D270" s="166">
        <v>44435</v>
      </c>
      <c r="E270" s="25">
        <v>60245</v>
      </c>
      <c r="F270" s="25">
        <v>103686</v>
      </c>
    </row>
    <row r="271" spans="1:6" x14ac:dyDescent="0.3">
      <c r="A271" s="17"/>
      <c r="B271" s="17"/>
      <c r="C271" s="17"/>
      <c r="D271" s="166"/>
      <c r="E271" s="25"/>
      <c r="F271" s="25"/>
    </row>
    <row r="272" spans="1:6" x14ac:dyDescent="0.3">
      <c r="A272" s="17" t="s">
        <v>53</v>
      </c>
      <c r="B272" s="17" t="s">
        <v>600</v>
      </c>
      <c r="C272" s="18">
        <v>432</v>
      </c>
      <c r="D272" s="18">
        <v>216</v>
      </c>
      <c r="E272" s="196">
        <v>0</v>
      </c>
      <c r="F272" s="194"/>
    </row>
    <row r="273" spans="1:6" x14ac:dyDescent="0.3">
      <c r="A273" s="17" t="s">
        <v>53</v>
      </c>
      <c r="B273" s="17" t="s">
        <v>601</v>
      </c>
      <c r="C273" s="18">
        <v>201</v>
      </c>
      <c r="D273" s="18">
        <v>227</v>
      </c>
      <c r="E273" s="196">
        <v>8</v>
      </c>
      <c r="F273" s="17">
        <v>101</v>
      </c>
    </row>
    <row r="274" spans="1:6" x14ac:dyDescent="0.3">
      <c r="A274" s="17" t="s">
        <v>53</v>
      </c>
      <c r="B274" s="17" t="s">
        <v>602</v>
      </c>
      <c r="C274" s="18">
        <v>302</v>
      </c>
      <c r="D274" s="18">
        <v>256</v>
      </c>
      <c r="E274" s="196">
        <v>317</v>
      </c>
      <c r="F274" s="17">
        <v>516</v>
      </c>
    </row>
    <row r="275" spans="1:6" x14ac:dyDescent="0.3">
      <c r="A275" s="17" t="s">
        <v>53</v>
      </c>
      <c r="B275" s="17" t="s">
        <v>603</v>
      </c>
      <c r="C275" s="18">
        <v>598</v>
      </c>
      <c r="D275" s="18">
        <v>296</v>
      </c>
      <c r="E275" s="196">
        <v>160</v>
      </c>
      <c r="F275" s="17">
        <v>210</v>
      </c>
    </row>
    <row r="276" spans="1:6" x14ac:dyDescent="0.3">
      <c r="A276" s="17" t="s">
        <v>53</v>
      </c>
      <c r="B276" s="17" t="s">
        <v>604</v>
      </c>
      <c r="C276" s="166">
        <v>9176</v>
      </c>
      <c r="D276" s="166">
        <v>3152</v>
      </c>
      <c r="E276" s="197">
        <v>2297</v>
      </c>
      <c r="F276" s="25">
        <v>3354</v>
      </c>
    </row>
    <row r="277" spans="1:6" x14ac:dyDescent="0.3">
      <c r="A277" s="17" t="s">
        <v>53</v>
      </c>
      <c r="B277" s="17" t="s">
        <v>605</v>
      </c>
      <c r="C277" s="18">
        <v>5</v>
      </c>
      <c r="D277" s="18">
        <v>91</v>
      </c>
      <c r="E277" s="196">
        <v>5</v>
      </c>
      <c r="F277" s="17">
        <v>48</v>
      </c>
    </row>
    <row r="278" spans="1:6" x14ac:dyDescent="0.3">
      <c r="A278" s="17" t="s">
        <v>53</v>
      </c>
      <c r="B278" s="17" t="s">
        <v>606</v>
      </c>
      <c r="C278" s="166">
        <v>32147</v>
      </c>
      <c r="D278" s="166">
        <v>32654</v>
      </c>
      <c r="E278" s="197">
        <v>16538</v>
      </c>
      <c r="F278" s="25">
        <v>33927</v>
      </c>
    </row>
    <row r="279" spans="1:6" x14ac:dyDescent="0.3">
      <c r="A279" s="17"/>
      <c r="B279" s="17"/>
      <c r="C279" s="17"/>
      <c r="D279" s="166"/>
      <c r="E279" s="197"/>
      <c r="F279" s="25"/>
    </row>
    <row r="280" spans="1:6" x14ac:dyDescent="0.3">
      <c r="A280" s="17" t="s">
        <v>42</v>
      </c>
      <c r="B280" s="17" t="s">
        <v>607</v>
      </c>
      <c r="C280" s="166">
        <v>36367</v>
      </c>
      <c r="D280" s="166">
        <v>31244</v>
      </c>
      <c r="E280" s="197">
        <v>20611</v>
      </c>
      <c r="F280" s="25">
        <v>47749</v>
      </c>
    </row>
    <row r="281" spans="1:6" x14ac:dyDescent="0.3">
      <c r="A281" s="17"/>
      <c r="B281" s="17"/>
      <c r="C281" s="17"/>
      <c r="D281" s="166"/>
      <c r="E281" s="197"/>
      <c r="F281" s="25"/>
    </row>
    <row r="282" spans="1:6" x14ac:dyDescent="0.3">
      <c r="A282" s="17" t="s">
        <v>608</v>
      </c>
      <c r="B282" s="17" t="s">
        <v>609</v>
      </c>
      <c r="C282" s="166">
        <v>1124</v>
      </c>
      <c r="D282" s="18">
        <v>726</v>
      </c>
      <c r="E282" s="196">
        <v>639</v>
      </c>
      <c r="F282" s="25">
        <v>1531</v>
      </c>
    </row>
    <row r="283" spans="1:6" x14ac:dyDescent="0.3">
      <c r="A283" s="17" t="s">
        <v>608</v>
      </c>
      <c r="B283" s="17" t="s">
        <v>610</v>
      </c>
      <c r="C283" s="166">
        <v>1821</v>
      </c>
      <c r="D283" s="166">
        <v>1182</v>
      </c>
      <c r="E283" s="197">
        <v>2247</v>
      </c>
      <c r="F283" s="25">
        <v>3207</v>
      </c>
    </row>
    <row r="284" spans="1:6" x14ac:dyDescent="0.3">
      <c r="A284" s="17"/>
      <c r="B284" s="17"/>
      <c r="C284" s="17"/>
      <c r="D284" s="166"/>
      <c r="E284" s="197"/>
      <c r="F284" s="25"/>
    </row>
    <row r="285" spans="1:6" x14ac:dyDescent="0.3">
      <c r="A285" s="17" t="s">
        <v>25</v>
      </c>
      <c r="B285" s="17" t="s">
        <v>611</v>
      </c>
      <c r="C285" s="166">
        <v>4728</v>
      </c>
      <c r="D285" s="166">
        <v>4857</v>
      </c>
      <c r="E285" s="197">
        <v>4353</v>
      </c>
      <c r="F285" s="25">
        <v>10677</v>
      </c>
    </row>
    <row r="286" spans="1:6" x14ac:dyDescent="0.3">
      <c r="A286" s="17" t="s">
        <v>25</v>
      </c>
      <c r="B286" s="17" t="s">
        <v>612</v>
      </c>
      <c r="C286" s="166">
        <v>2610</v>
      </c>
      <c r="D286" s="166">
        <v>1395</v>
      </c>
      <c r="E286" s="197">
        <v>1811</v>
      </c>
      <c r="F286" s="25">
        <v>2229</v>
      </c>
    </row>
    <row r="287" spans="1:6" x14ac:dyDescent="0.3">
      <c r="A287" s="17"/>
      <c r="B287" s="17"/>
      <c r="C287" s="17"/>
      <c r="D287" s="166"/>
      <c r="E287" s="197"/>
      <c r="F287" s="25"/>
    </row>
    <row r="288" spans="1:6" x14ac:dyDescent="0.3">
      <c r="A288" s="17"/>
      <c r="B288" s="17"/>
      <c r="C288" s="17"/>
      <c r="D288" s="166"/>
      <c r="E288" s="197"/>
      <c r="F288" s="25"/>
    </row>
    <row r="289" spans="1:6" x14ac:dyDescent="0.3">
      <c r="A289" s="17" t="s">
        <v>43</v>
      </c>
      <c r="B289" s="17" t="s">
        <v>613</v>
      </c>
      <c r="C289" s="166">
        <v>12471</v>
      </c>
      <c r="D289" s="166">
        <v>9526</v>
      </c>
      <c r="E289" s="197">
        <v>10635</v>
      </c>
      <c r="F289" s="25">
        <v>17031</v>
      </c>
    </row>
    <row r="290" spans="1:6" x14ac:dyDescent="0.3">
      <c r="A290" s="17"/>
      <c r="B290" s="17"/>
      <c r="C290" s="17"/>
      <c r="D290" s="17"/>
      <c r="E290" s="25"/>
      <c r="F290" s="25"/>
    </row>
    <row r="291" spans="1:6" x14ac:dyDescent="0.3">
      <c r="A291" s="27" t="s">
        <v>614</v>
      </c>
      <c r="B291" s="27"/>
      <c r="C291" s="28">
        <f>SUM(C3:C289)</f>
        <v>4266769</v>
      </c>
      <c r="D291" s="232">
        <f>SUM(D3:D289)</f>
        <v>3578961</v>
      </c>
      <c r="E291" s="28">
        <f>SUM(E3:E290)</f>
        <v>5347090</v>
      </c>
      <c r="F291" s="28">
        <v>6269377</v>
      </c>
    </row>
  </sheetData>
  <mergeCells count="1">
    <mergeCell ref="C1:F1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342B-194D-48E2-8EF1-58D2D8B5A75E}">
  <dimension ref="A1:Y70"/>
  <sheetViews>
    <sheetView topLeftCell="A39" zoomScale="85" zoomScaleNormal="85" workbookViewId="0">
      <selection activeCell="Y70" sqref="Y70"/>
    </sheetView>
  </sheetViews>
  <sheetFormatPr defaultRowHeight="14.4" x14ac:dyDescent="0.3"/>
  <cols>
    <col min="1" max="1" width="33.6640625" customWidth="1"/>
    <col min="2" max="2" width="8.5546875" bestFit="1" customWidth="1"/>
    <col min="3" max="3" width="8" bestFit="1" customWidth="1"/>
    <col min="4" max="4" width="8.109375" bestFit="1" customWidth="1"/>
    <col min="5" max="5" width="8" bestFit="1" customWidth="1"/>
    <col min="6" max="6" width="10.5546875" bestFit="1" customWidth="1"/>
    <col min="8" max="8" width="10.5546875" bestFit="1" customWidth="1"/>
    <col min="9" max="9" width="13.5546875" customWidth="1"/>
    <col min="13" max="13" width="12" customWidth="1"/>
    <col min="19" max="19" width="12.109375" customWidth="1"/>
    <col min="23" max="23" width="11.109375" customWidth="1"/>
    <col min="24" max="24" width="12.33203125" customWidth="1"/>
  </cols>
  <sheetData>
    <row r="1" spans="1:25" x14ac:dyDescent="0.3">
      <c r="A1" s="198"/>
      <c r="B1" s="307" t="s">
        <v>615</v>
      </c>
      <c r="C1" s="308"/>
      <c r="D1" s="308"/>
      <c r="E1" s="309"/>
      <c r="F1" s="310" t="s">
        <v>616</v>
      </c>
      <c r="G1" s="311"/>
      <c r="H1" s="311"/>
      <c r="I1" s="311"/>
      <c r="J1" s="312"/>
      <c r="K1" s="313" t="s">
        <v>617</v>
      </c>
      <c r="L1" s="314"/>
      <c r="M1" s="314"/>
      <c r="N1" s="314"/>
      <c r="O1" s="314"/>
      <c r="P1" s="315"/>
      <c r="Q1" s="316" t="s">
        <v>618</v>
      </c>
      <c r="R1" s="317"/>
      <c r="S1" s="317"/>
      <c r="T1" s="317"/>
      <c r="U1" s="317"/>
      <c r="V1" s="318"/>
    </row>
    <row r="2" spans="1:25" ht="69.599999999999994" thickBot="1" x14ac:dyDescent="0.35">
      <c r="A2" s="199" t="s">
        <v>0</v>
      </c>
      <c r="B2" s="200" t="s">
        <v>619</v>
      </c>
      <c r="C2" s="201" t="s">
        <v>620</v>
      </c>
      <c r="D2" s="201" t="s">
        <v>621</v>
      </c>
      <c r="E2" s="202" t="s">
        <v>622</v>
      </c>
      <c r="F2" s="200" t="s">
        <v>623</v>
      </c>
      <c r="G2" s="228" t="s">
        <v>624</v>
      </c>
      <c r="H2" s="201" t="s">
        <v>625</v>
      </c>
      <c r="I2" s="229" t="s">
        <v>626</v>
      </c>
      <c r="J2" s="202" t="s">
        <v>627</v>
      </c>
      <c r="K2" s="200" t="s">
        <v>632</v>
      </c>
      <c r="L2" s="203" t="s">
        <v>631</v>
      </c>
      <c r="M2" s="221" t="s">
        <v>630</v>
      </c>
      <c r="N2" s="222" t="s">
        <v>633</v>
      </c>
      <c r="O2" s="219" t="s">
        <v>634</v>
      </c>
      <c r="P2" s="204" t="s">
        <v>80</v>
      </c>
      <c r="Q2" s="205" t="s">
        <v>632</v>
      </c>
      <c r="R2" s="203" t="s">
        <v>631</v>
      </c>
      <c r="S2" s="222" t="s">
        <v>630</v>
      </c>
      <c r="T2" s="222" t="s">
        <v>633</v>
      </c>
      <c r="U2" s="219" t="s">
        <v>634</v>
      </c>
      <c r="V2" s="206" t="s">
        <v>628</v>
      </c>
      <c r="W2" s="276" t="s">
        <v>636</v>
      </c>
      <c r="X2" s="276" t="s">
        <v>637</v>
      </c>
      <c r="Y2" s="276" t="s">
        <v>635</v>
      </c>
    </row>
    <row r="3" spans="1:25" x14ac:dyDescent="0.3">
      <c r="A3" s="23" t="s">
        <v>9</v>
      </c>
      <c r="B3" s="207"/>
      <c r="C3" s="207"/>
      <c r="D3" s="207"/>
      <c r="E3" s="207"/>
      <c r="F3" s="207"/>
      <c r="G3" s="208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1:25" x14ac:dyDescent="0.3">
      <c r="A4" s="17" t="s">
        <v>10</v>
      </c>
      <c r="B4" s="220">
        <v>114</v>
      </c>
      <c r="C4" s="220">
        <v>43</v>
      </c>
      <c r="D4" s="220">
        <v>130</v>
      </c>
      <c r="E4" s="220">
        <v>81</v>
      </c>
      <c r="F4" s="215">
        <v>4416</v>
      </c>
      <c r="G4" s="209">
        <f>F4/Expenditures!P4</f>
        <v>0.5849006622516556</v>
      </c>
      <c r="H4" s="215">
        <v>2151</v>
      </c>
      <c r="I4" s="210">
        <f>H4/Expenditures!P4</f>
        <v>0.28490066225165561</v>
      </c>
      <c r="J4" s="220">
        <v>309</v>
      </c>
      <c r="K4" s="220">
        <v>0</v>
      </c>
      <c r="L4" s="220">
        <v>8</v>
      </c>
      <c r="M4" s="220">
        <v>0</v>
      </c>
      <c r="N4" s="220">
        <v>12</v>
      </c>
      <c r="O4" s="220">
        <v>1</v>
      </c>
      <c r="P4" s="220">
        <f>SUM(K4:O4)</f>
        <v>21</v>
      </c>
      <c r="Q4" s="220">
        <v>0</v>
      </c>
      <c r="R4" s="220">
        <v>177</v>
      </c>
      <c r="S4" s="220">
        <v>0</v>
      </c>
      <c r="T4" s="220">
        <v>59</v>
      </c>
      <c r="U4" s="220">
        <v>20</v>
      </c>
      <c r="V4" s="18">
        <f>SUM(Q4:U4)</f>
        <v>256</v>
      </c>
      <c r="W4" s="18">
        <v>14</v>
      </c>
      <c r="X4" s="166">
        <v>1075</v>
      </c>
      <c r="Y4" s="166">
        <v>1857</v>
      </c>
    </row>
    <row r="5" spans="1:25" x14ac:dyDescent="0.3">
      <c r="A5" s="17" t="s">
        <v>12</v>
      </c>
      <c r="B5" s="220">
        <v>32</v>
      </c>
      <c r="C5" s="220">
        <v>18</v>
      </c>
      <c r="D5" s="220">
        <v>20</v>
      </c>
      <c r="E5" s="220">
        <v>9</v>
      </c>
      <c r="F5" s="215">
        <v>6084</v>
      </c>
      <c r="G5" s="209">
        <f>F5/Expenditures!P5</f>
        <v>0.62521837426780391</v>
      </c>
      <c r="H5" s="215">
        <v>3271</v>
      </c>
      <c r="I5" s="210">
        <f>H5/Expenditures!P5</f>
        <v>0.33614222587606618</v>
      </c>
      <c r="J5" s="220">
        <v>155</v>
      </c>
      <c r="K5" s="220">
        <v>0</v>
      </c>
      <c r="L5" s="220">
        <v>40</v>
      </c>
      <c r="M5" s="220">
        <v>0</v>
      </c>
      <c r="N5" s="220">
        <v>0</v>
      </c>
      <c r="O5" s="220">
        <v>0</v>
      </c>
      <c r="P5" s="220">
        <f t="shared" ref="P5:P68" si="0">SUM(K5:O5)</f>
        <v>40</v>
      </c>
      <c r="Q5" s="220">
        <v>0</v>
      </c>
      <c r="R5" s="220">
        <v>90</v>
      </c>
      <c r="S5" s="220">
        <v>0</v>
      </c>
      <c r="T5" s="220">
        <v>0</v>
      </c>
      <c r="U5" s="220">
        <v>0</v>
      </c>
      <c r="V5" s="18">
        <f t="shared" ref="V5:V68" si="1">SUM(Q5:U5)</f>
        <v>90</v>
      </c>
      <c r="W5" s="18">
        <v>4</v>
      </c>
      <c r="X5" s="18">
        <v>65</v>
      </c>
      <c r="Y5" s="18">
        <v>85</v>
      </c>
    </row>
    <row r="6" spans="1:25" x14ac:dyDescent="0.3">
      <c r="A6" s="17" t="s">
        <v>13</v>
      </c>
      <c r="B6" s="220">
        <v>0</v>
      </c>
      <c r="C6" s="220">
        <v>0</v>
      </c>
      <c r="D6" s="220">
        <v>71</v>
      </c>
      <c r="E6" s="220">
        <v>43</v>
      </c>
      <c r="F6" s="215">
        <v>5643</v>
      </c>
      <c r="G6" s="209">
        <f>F6/Expenditures!P6</f>
        <v>0.7021276595744681</v>
      </c>
      <c r="H6" s="215">
        <v>1670</v>
      </c>
      <c r="I6" s="210">
        <f>H6/Expenditures!P6</f>
        <v>0.20778897598606444</v>
      </c>
      <c r="J6" s="215">
        <v>1216</v>
      </c>
      <c r="K6" s="220">
        <v>13</v>
      </c>
      <c r="L6" s="220">
        <v>92</v>
      </c>
      <c r="M6" s="220">
        <v>1</v>
      </c>
      <c r="N6" s="220">
        <v>102</v>
      </c>
      <c r="O6" s="220">
        <v>6</v>
      </c>
      <c r="P6" s="220">
        <f t="shared" si="0"/>
        <v>214</v>
      </c>
      <c r="Q6" s="220">
        <v>106</v>
      </c>
      <c r="R6" s="220">
        <v>686</v>
      </c>
      <c r="S6" s="220">
        <v>452</v>
      </c>
      <c r="T6" s="220">
        <v>663</v>
      </c>
      <c r="U6" s="220">
        <v>480</v>
      </c>
      <c r="V6" s="18">
        <f t="shared" si="1"/>
        <v>2387</v>
      </c>
      <c r="W6" s="18">
        <v>12</v>
      </c>
      <c r="X6" s="166">
        <v>1047</v>
      </c>
      <c r="Y6" s="166">
        <v>8621</v>
      </c>
    </row>
    <row r="7" spans="1:25" x14ac:dyDescent="0.3">
      <c r="A7" s="17" t="s">
        <v>14</v>
      </c>
      <c r="B7" s="220">
        <v>222</v>
      </c>
      <c r="C7" s="220">
        <v>212</v>
      </c>
      <c r="D7" s="220">
        <v>277</v>
      </c>
      <c r="E7" s="220">
        <v>185</v>
      </c>
      <c r="F7" s="215">
        <v>18553</v>
      </c>
      <c r="G7" s="209">
        <f>F7/Expenditures!P7</f>
        <v>1.0251408995469113</v>
      </c>
      <c r="H7" s="215">
        <v>3255</v>
      </c>
      <c r="I7" s="210">
        <f>H7/Expenditures!P7</f>
        <v>0.17985412752790364</v>
      </c>
      <c r="J7" s="215">
        <v>2380</v>
      </c>
      <c r="K7" s="220">
        <v>0</v>
      </c>
      <c r="L7" s="220">
        <v>97</v>
      </c>
      <c r="M7" s="220">
        <v>3</v>
      </c>
      <c r="N7" s="220">
        <v>0</v>
      </c>
      <c r="O7" s="220">
        <v>22</v>
      </c>
      <c r="P7" s="220">
        <f t="shared" si="0"/>
        <v>122</v>
      </c>
      <c r="Q7" s="224">
        <v>649</v>
      </c>
      <c r="R7" s="224">
        <v>0</v>
      </c>
      <c r="S7" s="224">
        <v>32</v>
      </c>
      <c r="T7" s="224"/>
      <c r="U7" s="224"/>
      <c r="V7" s="18">
        <f t="shared" si="1"/>
        <v>681</v>
      </c>
      <c r="W7" s="18">
        <v>21</v>
      </c>
      <c r="X7" s="166">
        <v>4040</v>
      </c>
      <c r="Y7" s="166">
        <v>9453</v>
      </c>
    </row>
    <row r="8" spans="1:25" x14ac:dyDescent="0.3">
      <c r="A8" s="17" t="s">
        <v>15</v>
      </c>
      <c r="B8" s="220">
        <v>174</v>
      </c>
      <c r="C8" s="220">
        <v>146</v>
      </c>
      <c r="D8" s="220">
        <v>54</v>
      </c>
      <c r="E8" s="220">
        <v>41</v>
      </c>
      <c r="F8" s="215">
        <v>6679</v>
      </c>
      <c r="G8" s="209">
        <f>F8/Expenditures!P8</f>
        <v>0.75854628052243045</v>
      </c>
      <c r="H8" s="215">
        <v>3887</v>
      </c>
      <c r="I8" s="210">
        <f>H8/Expenditures!P8</f>
        <v>0.44145371947756956</v>
      </c>
      <c r="J8" s="215">
        <v>2126</v>
      </c>
      <c r="K8" s="220">
        <v>1</v>
      </c>
      <c r="L8" s="220">
        <v>3</v>
      </c>
      <c r="M8" s="220">
        <v>0</v>
      </c>
      <c r="N8" s="220">
        <v>0</v>
      </c>
      <c r="O8" s="220">
        <v>0</v>
      </c>
      <c r="P8" s="220">
        <f t="shared" si="0"/>
        <v>4</v>
      </c>
      <c r="Q8" s="220">
        <v>67</v>
      </c>
      <c r="R8" s="220">
        <v>150</v>
      </c>
      <c r="S8" s="220">
        <v>0</v>
      </c>
      <c r="T8" s="220">
        <v>0</v>
      </c>
      <c r="U8" s="220">
        <v>0</v>
      </c>
      <c r="V8" s="18">
        <f t="shared" si="1"/>
        <v>217</v>
      </c>
      <c r="W8" s="18">
        <v>15</v>
      </c>
      <c r="X8" s="18">
        <v>986</v>
      </c>
      <c r="Y8" s="166">
        <v>4308</v>
      </c>
    </row>
    <row r="9" spans="1:25" x14ac:dyDescent="0.3">
      <c r="A9" s="17" t="s">
        <v>17</v>
      </c>
      <c r="B9" s="220">
        <v>97</v>
      </c>
      <c r="C9" s="220">
        <v>47</v>
      </c>
      <c r="D9" s="220">
        <v>138</v>
      </c>
      <c r="E9" s="220">
        <v>97</v>
      </c>
      <c r="F9" s="215">
        <v>7412</v>
      </c>
      <c r="G9" s="209">
        <f>F9/Expenditures!P9</f>
        <v>1.0107732169644075</v>
      </c>
      <c r="H9" s="215">
        <v>4248</v>
      </c>
      <c r="I9" s="210">
        <f>H9/Expenditures!P9</f>
        <v>0.5792990590481385</v>
      </c>
      <c r="J9" s="215">
        <v>2475</v>
      </c>
      <c r="K9" s="220">
        <v>20</v>
      </c>
      <c r="L9" s="220">
        <v>4</v>
      </c>
      <c r="M9" s="220">
        <v>0</v>
      </c>
      <c r="N9" s="220">
        <v>4</v>
      </c>
      <c r="O9" s="220">
        <v>2</v>
      </c>
      <c r="P9" s="220">
        <f t="shared" si="0"/>
        <v>30</v>
      </c>
      <c r="Q9" s="220">
        <v>211</v>
      </c>
      <c r="R9" s="220">
        <v>32</v>
      </c>
      <c r="S9" s="220">
        <v>0</v>
      </c>
      <c r="T9" s="220">
        <v>45</v>
      </c>
      <c r="U9" s="220">
        <v>241</v>
      </c>
      <c r="V9" s="18">
        <f t="shared" si="1"/>
        <v>529</v>
      </c>
      <c r="W9" s="18">
        <v>8</v>
      </c>
      <c r="X9" s="166">
        <v>2598</v>
      </c>
      <c r="Y9" s="166">
        <v>1457</v>
      </c>
    </row>
    <row r="10" spans="1:25" x14ac:dyDescent="0.3">
      <c r="A10" s="17" t="s">
        <v>19</v>
      </c>
      <c r="B10" s="220">
        <v>123</v>
      </c>
      <c r="C10" s="220">
        <v>61</v>
      </c>
      <c r="D10" s="220">
        <v>140</v>
      </c>
      <c r="E10" s="220">
        <v>95</v>
      </c>
      <c r="F10" s="215">
        <v>5712</v>
      </c>
      <c r="G10" s="209">
        <f>F10/Expenditures!P10</f>
        <v>1.001929486055078</v>
      </c>
      <c r="H10" s="215">
        <v>3308</v>
      </c>
      <c r="I10" s="210">
        <f>H10/Expenditures!P10</f>
        <v>0.58024907910892831</v>
      </c>
      <c r="J10" s="215">
        <v>1559</v>
      </c>
      <c r="K10" s="220">
        <v>0</v>
      </c>
      <c r="L10" s="220">
        <v>4</v>
      </c>
      <c r="M10" s="220">
        <v>0</v>
      </c>
      <c r="N10" s="220">
        <v>0</v>
      </c>
      <c r="O10" s="220">
        <v>0</v>
      </c>
      <c r="P10" s="220">
        <f t="shared" si="0"/>
        <v>4</v>
      </c>
      <c r="Q10" s="220">
        <v>0</v>
      </c>
      <c r="R10" s="220">
        <v>98</v>
      </c>
      <c r="S10" s="220">
        <v>0</v>
      </c>
      <c r="T10" s="220">
        <v>0</v>
      </c>
      <c r="U10" s="220">
        <v>0</v>
      </c>
      <c r="V10" s="18">
        <f t="shared" si="1"/>
        <v>98</v>
      </c>
      <c r="W10" s="18">
        <v>10</v>
      </c>
      <c r="X10" s="166">
        <v>5300</v>
      </c>
      <c r="Y10" s="166">
        <v>13953</v>
      </c>
    </row>
    <row r="11" spans="1:25" x14ac:dyDescent="0.3">
      <c r="A11" s="17" t="s">
        <v>20</v>
      </c>
      <c r="B11" s="220">
        <v>152</v>
      </c>
      <c r="C11" s="220">
        <v>88</v>
      </c>
      <c r="D11" s="220">
        <v>193</v>
      </c>
      <c r="E11" s="220">
        <v>113</v>
      </c>
      <c r="F11" s="215">
        <v>3500</v>
      </c>
      <c r="G11" s="209">
        <f>F11/Expenditures!P11</f>
        <v>0.35035035035035034</v>
      </c>
      <c r="H11" s="215">
        <v>6132</v>
      </c>
      <c r="I11" s="210">
        <f>H11/Expenditures!P11</f>
        <v>0.61381381381381384</v>
      </c>
      <c r="J11" s="215">
        <v>1000</v>
      </c>
      <c r="K11" s="220">
        <v>28</v>
      </c>
      <c r="L11" s="220">
        <v>0</v>
      </c>
      <c r="M11" s="220">
        <v>0</v>
      </c>
      <c r="N11" s="220">
        <v>0</v>
      </c>
      <c r="O11" s="220">
        <v>0</v>
      </c>
      <c r="P11" s="220">
        <f t="shared" si="0"/>
        <v>28</v>
      </c>
      <c r="Q11" s="220">
        <v>65</v>
      </c>
      <c r="R11" s="220">
        <v>0</v>
      </c>
      <c r="S11" s="220">
        <v>0</v>
      </c>
      <c r="T11" s="220">
        <v>0</v>
      </c>
      <c r="U11" s="220">
        <v>0</v>
      </c>
      <c r="V11" s="18">
        <f t="shared" si="1"/>
        <v>65</v>
      </c>
      <c r="W11" s="18">
        <v>24</v>
      </c>
      <c r="X11" s="166">
        <v>1100</v>
      </c>
      <c r="Y11" s="18">
        <v>812</v>
      </c>
    </row>
    <row r="12" spans="1:25" x14ac:dyDescent="0.3">
      <c r="A12" s="17" t="s">
        <v>21</v>
      </c>
      <c r="B12" s="220">
        <v>54</v>
      </c>
      <c r="C12" s="220">
        <v>33</v>
      </c>
      <c r="D12" s="220">
        <v>44</v>
      </c>
      <c r="E12" s="220">
        <v>23</v>
      </c>
      <c r="F12" s="215">
        <v>11522</v>
      </c>
      <c r="G12" s="209">
        <f>F12/Expenditures!P12</f>
        <v>2.4200798151648812</v>
      </c>
      <c r="H12" s="215">
        <v>4049</v>
      </c>
      <c r="I12" s="210">
        <f>H12/Expenditures!P12</f>
        <v>0.8504515858013022</v>
      </c>
      <c r="J12" s="220">
        <v>642</v>
      </c>
      <c r="K12" s="220">
        <v>6</v>
      </c>
      <c r="L12" s="220">
        <v>6</v>
      </c>
      <c r="M12" s="220">
        <v>0</v>
      </c>
      <c r="N12" s="220">
        <v>0</v>
      </c>
      <c r="O12" s="220">
        <v>0</v>
      </c>
      <c r="P12" s="220">
        <f t="shared" si="0"/>
        <v>12</v>
      </c>
      <c r="Q12" s="220">
        <v>563</v>
      </c>
      <c r="R12" s="220">
        <v>301</v>
      </c>
      <c r="S12" s="220">
        <v>0</v>
      </c>
      <c r="T12" s="220">
        <v>0</v>
      </c>
      <c r="U12" s="220">
        <v>0</v>
      </c>
      <c r="V12" s="18">
        <f t="shared" si="1"/>
        <v>864</v>
      </c>
      <c r="W12" s="18">
        <v>7</v>
      </c>
      <c r="X12" s="166">
        <v>2334</v>
      </c>
      <c r="Y12" s="166">
        <v>1215</v>
      </c>
    </row>
    <row r="13" spans="1:25" x14ac:dyDescent="0.3">
      <c r="A13" s="17" t="s">
        <v>23</v>
      </c>
      <c r="B13" s="223">
        <v>0</v>
      </c>
      <c r="C13" s="224">
        <v>0</v>
      </c>
      <c r="D13" s="223">
        <v>0</v>
      </c>
      <c r="E13" s="223">
        <v>0</v>
      </c>
      <c r="F13" s="215">
        <v>3934</v>
      </c>
      <c r="G13" s="209">
        <f>F13/Expenditures!P13</f>
        <v>0.32687993352721229</v>
      </c>
      <c r="H13" s="215">
        <v>3763</v>
      </c>
      <c r="I13" s="210">
        <f>H13/Expenditures!P13</f>
        <v>0.31267137515579557</v>
      </c>
      <c r="J13" s="220">
        <v>108</v>
      </c>
      <c r="K13" s="220">
        <v>54</v>
      </c>
      <c r="L13" s="220">
        <v>4</v>
      </c>
      <c r="M13" s="220">
        <v>0</v>
      </c>
      <c r="N13" s="220">
        <v>12</v>
      </c>
      <c r="O13" s="220">
        <v>1</v>
      </c>
      <c r="P13" s="220">
        <f t="shared" si="0"/>
        <v>71</v>
      </c>
      <c r="Q13" s="215">
        <v>1529</v>
      </c>
      <c r="R13" s="220">
        <v>216</v>
      </c>
      <c r="S13" s="220">
        <v>0</v>
      </c>
      <c r="T13" s="220">
        <v>395</v>
      </c>
      <c r="U13" s="220">
        <v>75</v>
      </c>
      <c r="V13" s="18">
        <f t="shared" si="1"/>
        <v>2215</v>
      </c>
      <c r="W13" s="18">
        <v>10</v>
      </c>
      <c r="X13" s="166">
        <v>1046</v>
      </c>
      <c r="Y13" s="18">
        <v>104</v>
      </c>
    </row>
    <row r="14" spans="1:25" x14ac:dyDescent="0.3">
      <c r="A14" s="17" t="s">
        <v>24</v>
      </c>
      <c r="B14" s="223">
        <v>0</v>
      </c>
      <c r="C14" s="224">
        <v>0</v>
      </c>
      <c r="D14" s="223">
        <v>0</v>
      </c>
      <c r="E14" s="223">
        <v>0</v>
      </c>
      <c r="F14" s="215">
        <v>3334</v>
      </c>
      <c r="G14" s="209">
        <f>F14/Expenditures!P14</f>
        <v>0.40943141348397394</v>
      </c>
      <c r="H14" s="215">
        <v>1833</v>
      </c>
      <c r="I14" s="210">
        <f>H14/Expenditures!P14</f>
        <v>0.22510131401203487</v>
      </c>
      <c r="J14" s="220">
        <v>10</v>
      </c>
      <c r="K14" s="220">
        <v>5</v>
      </c>
      <c r="L14" s="220">
        <v>6</v>
      </c>
      <c r="M14" s="220">
        <v>0</v>
      </c>
      <c r="N14" s="220">
        <v>0</v>
      </c>
      <c r="O14" s="220">
        <v>0</v>
      </c>
      <c r="P14" s="220">
        <f t="shared" si="0"/>
        <v>11</v>
      </c>
      <c r="Q14" s="220">
        <v>74</v>
      </c>
      <c r="R14" s="220">
        <v>74</v>
      </c>
      <c r="S14" s="220">
        <v>0</v>
      </c>
      <c r="T14" s="220">
        <v>0</v>
      </c>
      <c r="U14" s="220">
        <v>0</v>
      </c>
      <c r="V14" s="18">
        <f t="shared" si="1"/>
        <v>148</v>
      </c>
      <c r="W14" s="18">
        <v>8</v>
      </c>
      <c r="X14" s="18">
        <v>450</v>
      </c>
      <c r="Y14" s="18">
        <v>297</v>
      </c>
    </row>
    <row r="15" spans="1:25" x14ac:dyDescent="0.3">
      <c r="A15" s="17" t="s">
        <v>25</v>
      </c>
      <c r="B15" s="220">
        <v>0</v>
      </c>
      <c r="C15" s="220">
        <v>0</v>
      </c>
      <c r="D15" s="220">
        <v>9</v>
      </c>
      <c r="E15" s="220">
        <v>6</v>
      </c>
      <c r="F15" s="215">
        <v>5061</v>
      </c>
      <c r="G15" s="209">
        <f>F15/Expenditures!P15</f>
        <v>0.4093335490132643</v>
      </c>
      <c r="H15" s="215">
        <v>2496</v>
      </c>
      <c r="I15" s="210">
        <f>H15/Expenditures!P15</f>
        <v>0.20187641539954707</v>
      </c>
      <c r="J15" s="215">
        <v>1574</v>
      </c>
      <c r="K15" s="220">
        <v>0</v>
      </c>
      <c r="L15" s="220">
        <v>13</v>
      </c>
      <c r="M15" s="220">
        <v>0</v>
      </c>
      <c r="N15" s="220">
        <v>7</v>
      </c>
      <c r="O15" s="220">
        <v>0</v>
      </c>
      <c r="P15" s="220">
        <f t="shared" si="0"/>
        <v>20</v>
      </c>
      <c r="Q15" s="220">
        <v>0</v>
      </c>
      <c r="R15" s="220">
        <v>149</v>
      </c>
      <c r="S15" s="220">
        <v>0</v>
      </c>
      <c r="T15" s="220">
        <v>0</v>
      </c>
      <c r="U15" s="220">
        <v>199</v>
      </c>
      <c r="V15" s="18">
        <f t="shared" si="1"/>
        <v>348</v>
      </c>
      <c r="W15" s="18">
        <v>9</v>
      </c>
      <c r="X15" s="18">
        <v>652</v>
      </c>
      <c r="Y15" s="166">
        <v>3140</v>
      </c>
    </row>
    <row r="16" spans="1:25" x14ac:dyDescent="0.3">
      <c r="B16" s="167"/>
      <c r="C16" s="22"/>
      <c r="D16" s="167"/>
      <c r="E16" s="223"/>
      <c r="F16" s="224"/>
      <c r="G16" s="209"/>
      <c r="H16" s="225"/>
      <c r="I16" s="210"/>
      <c r="J16" s="224"/>
      <c r="K16" s="224"/>
      <c r="L16" s="224"/>
      <c r="M16" s="224"/>
      <c r="N16" s="224"/>
      <c r="O16" s="224"/>
      <c r="P16" s="220"/>
      <c r="Q16" s="224"/>
      <c r="R16" s="224"/>
      <c r="S16" s="224"/>
      <c r="T16" s="224"/>
      <c r="U16" s="224"/>
      <c r="V16" s="18"/>
    </row>
    <row r="17" spans="1:25" x14ac:dyDescent="0.3">
      <c r="A17" s="23" t="s">
        <v>26</v>
      </c>
      <c r="B17" s="167"/>
      <c r="C17" s="22"/>
      <c r="D17" s="167"/>
      <c r="E17" s="223"/>
      <c r="F17" s="224"/>
      <c r="G17" s="209"/>
      <c r="H17" s="225"/>
      <c r="I17" s="210"/>
      <c r="J17" s="224"/>
      <c r="K17" s="224"/>
      <c r="L17" s="224"/>
      <c r="M17" s="224"/>
      <c r="N17" s="224"/>
      <c r="O17" s="224"/>
      <c r="P17" s="220"/>
      <c r="Q17" s="224"/>
      <c r="R17" s="224"/>
      <c r="S17" s="224"/>
      <c r="T17" s="224"/>
      <c r="U17" s="224"/>
      <c r="V17" s="18"/>
    </row>
    <row r="18" spans="1:25" x14ac:dyDescent="0.3">
      <c r="A18" s="17" t="s">
        <v>27</v>
      </c>
      <c r="B18" s="220">
        <v>101</v>
      </c>
      <c r="C18" s="220">
        <v>89</v>
      </c>
      <c r="D18" s="220">
        <v>128</v>
      </c>
      <c r="E18" s="220">
        <v>126</v>
      </c>
      <c r="F18" s="215">
        <v>42640</v>
      </c>
      <c r="G18" s="209">
        <f>F18/Expenditures!P18</f>
        <v>1.4518215866530473</v>
      </c>
      <c r="H18" s="220">
        <v>635</v>
      </c>
      <c r="I18" s="210">
        <f>H18/Expenditures!P18</f>
        <v>2.1620701395982295E-2</v>
      </c>
      <c r="J18" s="215">
        <v>8715</v>
      </c>
      <c r="K18" s="220">
        <v>8</v>
      </c>
      <c r="L18" s="220">
        <v>26</v>
      </c>
      <c r="M18" s="220">
        <v>0</v>
      </c>
      <c r="N18" s="220">
        <v>0</v>
      </c>
      <c r="O18" s="220">
        <v>44</v>
      </c>
      <c r="P18" s="220">
        <f t="shared" si="0"/>
        <v>78</v>
      </c>
      <c r="Q18" s="220">
        <v>103</v>
      </c>
      <c r="R18" s="220">
        <v>555</v>
      </c>
      <c r="S18" s="220">
        <v>0</v>
      </c>
      <c r="T18" s="224"/>
      <c r="U18" s="220">
        <v>208</v>
      </c>
      <c r="V18" s="18">
        <f t="shared" si="1"/>
        <v>866</v>
      </c>
      <c r="W18" s="18">
        <v>54</v>
      </c>
      <c r="X18" s="166">
        <v>10376</v>
      </c>
      <c r="Y18" s="166">
        <v>13799</v>
      </c>
    </row>
    <row r="19" spans="1:25" x14ac:dyDescent="0.3">
      <c r="A19" s="17" t="s">
        <v>28</v>
      </c>
      <c r="B19" s="220">
        <v>62</v>
      </c>
      <c r="C19" s="220">
        <v>354</v>
      </c>
      <c r="D19" s="220">
        <v>386</v>
      </c>
      <c r="E19" s="220">
        <v>62</v>
      </c>
      <c r="F19" s="215">
        <v>15565</v>
      </c>
      <c r="G19" s="209">
        <f>F19/Expenditures!P19</f>
        <v>0.77065900876367777</v>
      </c>
      <c r="H19" s="215">
        <v>12868</v>
      </c>
      <c r="I19" s="210">
        <f>H19/Expenditures!P19</f>
        <v>0.63712432539486064</v>
      </c>
      <c r="J19" s="220">
        <v>317</v>
      </c>
      <c r="K19" s="220">
        <v>3</v>
      </c>
      <c r="L19" s="220">
        <v>10</v>
      </c>
      <c r="M19" s="220">
        <v>5</v>
      </c>
      <c r="N19" s="220">
        <v>1</v>
      </c>
      <c r="O19" s="220">
        <v>2</v>
      </c>
      <c r="P19" s="220">
        <f t="shared" si="0"/>
        <v>21</v>
      </c>
      <c r="Q19" s="220">
        <v>6</v>
      </c>
      <c r="R19" s="220">
        <v>186</v>
      </c>
      <c r="S19" s="220">
        <v>8</v>
      </c>
      <c r="T19" s="220">
        <v>2</v>
      </c>
      <c r="U19" s="220">
        <v>26</v>
      </c>
      <c r="V19" s="18">
        <f t="shared" si="1"/>
        <v>228</v>
      </c>
      <c r="W19" s="18">
        <v>20</v>
      </c>
      <c r="X19" s="166">
        <v>1817</v>
      </c>
      <c r="Y19" s="166">
        <v>22500</v>
      </c>
    </row>
    <row r="20" spans="1:25" x14ac:dyDescent="0.3">
      <c r="A20" s="17" t="s">
        <v>30</v>
      </c>
      <c r="B20" s="220">
        <v>340</v>
      </c>
      <c r="C20" s="215">
        <v>1729</v>
      </c>
      <c r="D20" s="220">
        <v>6</v>
      </c>
      <c r="E20" s="220">
        <v>4</v>
      </c>
      <c r="F20" s="215">
        <v>25458</v>
      </c>
      <c r="G20" s="209">
        <f>F20/Expenditures!P20</f>
        <v>0.73142561627305636</v>
      </c>
      <c r="H20" s="215">
        <v>16005</v>
      </c>
      <c r="I20" s="210">
        <f>H20/Expenditures!P20</f>
        <v>0.45983451129115671</v>
      </c>
      <c r="J20" s="215">
        <v>1819</v>
      </c>
      <c r="K20" s="220">
        <v>8</v>
      </c>
      <c r="L20" s="220">
        <v>4</v>
      </c>
      <c r="M20" s="220">
        <v>4</v>
      </c>
      <c r="N20" s="220">
        <v>0</v>
      </c>
      <c r="O20" s="220">
        <v>5</v>
      </c>
      <c r="P20" s="220">
        <f t="shared" si="0"/>
        <v>21</v>
      </c>
      <c r="Q20" s="220">
        <v>117</v>
      </c>
      <c r="R20" s="220">
        <v>175</v>
      </c>
      <c r="S20" s="220">
        <v>33</v>
      </c>
      <c r="T20" s="220">
        <v>0</v>
      </c>
      <c r="U20" s="220">
        <v>40</v>
      </c>
      <c r="V20" s="18">
        <f t="shared" si="1"/>
        <v>365</v>
      </c>
      <c r="W20" s="18">
        <v>42</v>
      </c>
      <c r="X20" s="166">
        <v>2532</v>
      </c>
      <c r="Y20" s="18">
        <v>588</v>
      </c>
    </row>
    <row r="21" spans="1:25" x14ac:dyDescent="0.3">
      <c r="A21" s="17" t="s">
        <v>31</v>
      </c>
      <c r="B21" s="220">
        <v>0</v>
      </c>
      <c r="C21" s="220">
        <v>0</v>
      </c>
      <c r="D21" s="220">
        <v>0</v>
      </c>
      <c r="E21" s="220">
        <v>0</v>
      </c>
      <c r="F21" s="215">
        <v>34862</v>
      </c>
      <c r="G21" s="209">
        <f>F21/Expenditures!P21</f>
        <v>1.1089127807112411</v>
      </c>
      <c r="H21" s="215">
        <v>15298</v>
      </c>
      <c r="I21" s="210">
        <f>H21/Expenditures!P21</f>
        <v>0.48660856288567977</v>
      </c>
      <c r="J21" s="215">
        <v>25929</v>
      </c>
      <c r="K21" s="220">
        <v>0</v>
      </c>
      <c r="L21" s="220">
        <v>243</v>
      </c>
      <c r="M21" s="220">
        <v>0</v>
      </c>
      <c r="N21" s="220">
        <v>0</v>
      </c>
      <c r="O21" s="220">
        <v>0</v>
      </c>
      <c r="P21" s="220">
        <f t="shared" si="0"/>
        <v>243</v>
      </c>
      <c r="Q21" s="220">
        <v>0</v>
      </c>
      <c r="R21" s="215">
        <v>3088</v>
      </c>
      <c r="S21" s="220">
        <v>0</v>
      </c>
      <c r="T21" s="220">
        <v>0</v>
      </c>
      <c r="U21" s="220">
        <v>0</v>
      </c>
      <c r="V21" s="18">
        <f t="shared" si="1"/>
        <v>3088</v>
      </c>
      <c r="W21" s="18">
        <v>52</v>
      </c>
      <c r="X21" s="166">
        <v>4632</v>
      </c>
      <c r="Y21" s="166">
        <v>4235</v>
      </c>
    </row>
    <row r="22" spans="1:25" x14ac:dyDescent="0.3">
      <c r="A22" s="17" t="s">
        <v>32</v>
      </c>
      <c r="B22" s="220">
        <v>90</v>
      </c>
      <c r="C22" s="220">
        <v>38</v>
      </c>
      <c r="D22" s="220">
        <v>81</v>
      </c>
      <c r="E22" s="220">
        <v>65</v>
      </c>
      <c r="F22" s="215">
        <v>28967</v>
      </c>
      <c r="G22" s="209">
        <f>F22/Expenditures!P22</f>
        <v>1.3736248103186646</v>
      </c>
      <c r="H22" s="220">
        <v>875</v>
      </c>
      <c r="I22" s="210">
        <f>H22/Expenditures!P22</f>
        <v>4.1492792109256452E-2</v>
      </c>
      <c r="J22" s="215">
        <v>1975</v>
      </c>
      <c r="K22" s="220">
        <v>0</v>
      </c>
      <c r="L22" s="220">
        <v>0</v>
      </c>
      <c r="M22" s="220">
        <v>0</v>
      </c>
      <c r="N22" s="220">
        <v>0</v>
      </c>
      <c r="O22" s="220">
        <v>8</v>
      </c>
      <c r="P22" s="220">
        <f t="shared" si="0"/>
        <v>8</v>
      </c>
      <c r="Q22" s="224" t="s">
        <v>112</v>
      </c>
      <c r="R22" s="224" t="s">
        <v>112</v>
      </c>
      <c r="S22" s="224" t="s">
        <v>112</v>
      </c>
      <c r="T22" s="224" t="s">
        <v>112</v>
      </c>
      <c r="U22" s="220">
        <v>385</v>
      </c>
      <c r="V22" s="18">
        <f t="shared" si="1"/>
        <v>385</v>
      </c>
      <c r="W22" s="18">
        <v>16</v>
      </c>
      <c r="X22" s="166">
        <v>5566</v>
      </c>
      <c r="Y22" s="166">
        <v>18764</v>
      </c>
    </row>
    <row r="23" spans="1:25" x14ac:dyDescent="0.3">
      <c r="A23" s="17" t="s">
        <v>34</v>
      </c>
      <c r="B23" s="220">
        <v>206</v>
      </c>
      <c r="C23" s="220">
        <v>106</v>
      </c>
      <c r="D23" s="220">
        <v>34</v>
      </c>
      <c r="E23" s="220">
        <v>29</v>
      </c>
      <c r="F23" s="215">
        <v>20698</v>
      </c>
      <c r="G23" s="209">
        <f>F23/Expenditures!P23</f>
        <v>0.77899887090703801</v>
      </c>
      <c r="H23" s="215">
        <v>11445</v>
      </c>
      <c r="I23" s="210">
        <f>H23/Expenditures!P23</f>
        <v>0.43074896499811816</v>
      </c>
      <c r="J23" s="215">
        <v>2226</v>
      </c>
      <c r="K23" s="220">
        <v>14</v>
      </c>
      <c r="L23" s="220">
        <v>26</v>
      </c>
      <c r="M23" s="220">
        <v>9</v>
      </c>
      <c r="N23" s="220">
        <v>26</v>
      </c>
      <c r="O23" s="220">
        <v>4</v>
      </c>
      <c r="P23" s="220">
        <f t="shared" si="0"/>
        <v>79</v>
      </c>
      <c r="Q23" s="220">
        <v>18</v>
      </c>
      <c r="R23" s="220">
        <v>217</v>
      </c>
      <c r="S23" s="220">
        <v>28</v>
      </c>
      <c r="T23" s="220">
        <v>216</v>
      </c>
      <c r="U23" s="220">
        <v>71</v>
      </c>
      <c r="V23" s="18">
        <f t="shared" si="1"/>
        <v>550</v>
      </c>
      <c r="W23" s="18">
        <v>26</v>
      </c>
      <c r="X23" s="166">
        <v>6694</v>
      </c>
      <c r="Y23" s="166">
        <v>5742</v>
      </c>
    </row>
    <row r="24" spans="1:25" x14ac:dyDescent="0.3">
      <c r="A24" s="17" t="s">
        <v>35</v>
      </c>
      <c r="B24" s="220">
        <v>134</v>
      </c>
      <c r="C24" s="220">
        <v>97</v>
      </c>
      <c r="D24" s="220">
        <v>151</v>
      </c>
      <c r="E24" s="220">
        <v>103</v>
      </c>
      <c r="F24" s="215">
        <v>56934</v>
      </c>
      <c r="G24" s="209">
        <f>F24/Expenditures!P24</f>
        <v>2.0041537595043648</v>
      </c>
      <c r="H24" s="215">
        <v>27512</v>
      </c>
      <c r="I24" s="210">
        <f>H24/Expenditures!P24</f>
        <v>0.96845958884821182</v>
      </c>
      <c r="J24" s="215">
        <v>4152</v>
      </c>
      <c r="K24" s="220">
        <v>4</v>
      </c>
      <c r="L24" s="220">
        <v>10</v>
      </c>
      <c r="M24" s="220">
        <v>2</v>
      </c>
      <c r="N24" s="220">
        <v>3</v>
      </c>
      <c r="O24" s="220">
        <v>0</v>
      </c>
      <c r="P24" s="220">
        <f t="shared" si="0"/>
        <v>19</v>
      </c>
      <c r="Q24" s="220">
        <v>100</v>
      </c>
      <c r="R24" s="220">
        <v>110</v>
      </c>
      <c r="S24" s="220">
        <v>10</v>
      </c>
      <c r="T24" s="220">
        <v>9</v>
      </c>
      <c r="U24" s="220">
        <v>0</v>
      </c>
      <c r="V24" s="18">
        <f t="shared" si="1"/>
        <v>229</v>
      </c>
      <c r="W24" s="18">
        <v>26</v>
      </c>
      <c r="X24" s="166">
        <v>4352</v>
      </c>
      <c r="Y24" s="166">
        <v>12122</v>
      </c>
    </row>
    <row r="25" spans="1:25" x14ac:dyDescent="0.3">
      <c r="A25" s="17" t="s">
        <v>36</v>
      </c>
      <c r="B25" s="220">
        <v>120</v>
      </c>
      <c r="C25" s="220">
        <v>100</v>
      </c>
      <c r="D25" s="220">
        <v>177</v>
      </c>
      <c r="E25" s="220">
        <v>134</v>
      </c>
      <c r="F25" s="215">
        <v>19406</v>
      </c>
      <c r="G25" s="209">
        <f>F25/Expenditures!P25</f>
        <v>0.65377488798302064</v>
      </c>
      <c r="H25" s="215">
        <v>16264</v>
      </c>
      <c r="I25" s="210">
        <f>H25/Expenditures!P25</f>
        <v>0.5479230535997035</v>
      </c>
      <c r="J25" s="220">
        <v>50</v>
      </c>
      <c r="K25" s="220">
        <v>14</v>
      </c>
      <c r="L25" s="220">
        <v>35</v>
      </c>
      <c r="M25" s="220">
        <v>4</v>
      </c>
      <c r="N25" s="220">
        <v>78</v>
      </c>
      <c r="O25" s="220">
        <v>32</v>
      </c>
      <c r="P25" s="220">
        <f t="shared" si="0"/>
        <v>163</v>
      </c>
      <c r="Q25" s="220">
        <v>520</v>
      </c>
      <c r="R25" s="220">
        <v>243</v>
      </c>
      <c r="S25" s="220">
        <v>10</v>
      </c>
      <c r="T25" s="220">
        <v>42</v>
      </c>
      <c r="U25" s="220">
        <v>320</v>
      </c>
      <c r="V25" s="18">
        <f t="shared" si="1"/>
        <v>1135</v>
      </c>
      <c r="W25" s="18">
        <v>24</v>
      </c>
      <c r="X25" s="166">
        <v>3568</v>
      </c>
      <c r="Y25" s="166">
        <v>4630</v>
      </c>
    </row>
    <row r="26" spans="1:25" x14ac:dyDescent="0.3">
      <c r="A26" s="17" t="s">
        <v>37</v>
      </c>
      <c r="B26" s="220">
        <v>112</v>
      </c>
      <c r="C26" s="220">
        <v>39</v>
      </c>
      <c r="D26" s="220">
        <v>55</v>
      </c>
      <c r="E26" s="220">
        <v>32</v>
      </c>
      <c r="F26" s="215">
        <v>31564</v>
      </c>
      <c r="G26" s="209">
        <f>F26/Expenditures!P26</f>
        <v>0.92535913221929056</v>
      </c>
      <c r="H26" s="215">
        <v>5178</v>
      </c>
      <c r="I26" s="210">
        <f>H26/Expenditures!P26</f>
        <v>0.15180299032541777</v>
      </c>
      <c r="J26" s="215">
        <v>14315</v>
      </c>
      <c r="K26" s="220">
        <v>3</v>
      </c>
      <c r="L26" s="220">
        <v>30</v>
      </c>
      <c r="M26" s="220">
        <v>2</v>
      </c>
      <c r="N26" s="220">
        <v>26</v>
      </c>
      <c r="O26" s="220">
        <v>0</v>
      </c>
      <c r="P26" s="220">
        <f t="shared" si="0"/>
        <v>61</v>
      </c>
      <c r="Q26" s="220">
        <v>8</v>
      </c>
      <c r="R26" s="220">
        <v>354</v>
      </c>
      <c r="S26" s="220">
        <v>9</v>
      </c>
      <c r="T26" s="220">
        <v>221</v>
      </c>
      <c r="U26" s="220">
        <v>0</v>
      </c>
      <c r="V26" s="18">
        <f t="shared" si="1"/>
        <v>592</v>
      </c>
      <c r="W26" s="18">
        <v>16</v>
      </c>
      <c r="X26" s="166">
        <v>8100</v>
      </c>
      <c r="Y26" s="166">
        <v>9228</v>
      </c>
    </row>
    <row r="27" spans="1:25" x14ac:dyDescent="0.3">
      <c r="A27" s="17" t="s">
        <v>38</v>
      </c>
      <c r="B27" s="220">
        <v>86</v>
      </c>
      <c r="C27" s="220">
        <v>67</v>
      </c>
      <c r="D27" s="220">
        <v>69</v>
      </c>
      <c r="E27" s="220">
        <v>62</v>
      </c>
      <c r="F27" s="215">
        <v>70000</v>
      </c>
      <c r="G27" s="209">
        <f>F27/Expenditures!P27</f>
        <v>2.4413211034771387</v>
      </c>
      <c r="H27" s="215">
        <v>6967</v>
      </c>
      <c r="I27" s="210">
        <f>H27/Expenditures!P27</f>
        <v>0.24298120182750321</v>
      </c>
      <c r="J27" s="215">
        <v>5500</v>
      </c>
      <c r="K27" s="220">
        <v>22</v>
      </c>
      <c r="L27" s="220">
        <v>22</v>
      </c>
      <c r="M27" s="220">
        <v>21</v>
      </c>
      <c r="N27" s="220">
        <v>1</v>
      </c>
      <c r="O27" s="220">
        <v>0</v>
      </c>
      <c r="P27" s="220">
        <f t="shared" si="0"/>
        <v>66</v>
      </c>
      <c r="Q27" s="220">
        <v>633</v>
      </c>
      <c r="R27" s="220">
        <v>337</v>
      </c>
      <c r="S27" s="220">
        <v>337</v>
      </c>
      <c r="T27" s="220">
        <v>18</v>
      </c>
      <c r="U27" s="220">
        <v>0</v>
      </c>
      <c r="V27" s="18">
        <f t="shared" si="1"/>
        <v>1325</v>
      </c>
      <c r="W27" s="18">
        <v>7</v>
      </c>
      <c r="X27" s="166">
        <v>40000</v>
      </c>
      <c r="Y27" s="166">
        <v>100000</v>
      </c>
    </row>
    <row r="28" spans="1:25" x14ac:dyDescent="0.3">
      <c r="A28" s="17" t="s">
        <v>39</v>
      </c>
      <c r="B28" s="220">
        <v>118</v>
      </c>
      <c r="C28" s="220">
        <v>53</v>
      </c>
      <c r="D28" s="220">
        <v>44</v>
      </c>
      <c r="E28" s="220">
        <v>32</v>
      </c>
      <c r="F28" s="215">
        <v>32067</v>
      </c>
      <c r="G28" s="209">
        <f>F28/Expenditures!P28</f>
        <v>0.91260174170413799</v>
      </c>
      <c r="H28" s="215">
        <v>26739</v>
      </c>
      <c r="I28" s="210">
        <f>H28/Expenditures!P28</f>
        <v>0.76097102851613641</v>
      </c>
      <c r="J28" s="220">
        <v>905</v>
      </c>
      <c r="K28" s="220">
        <v>24</v>
      </c>
      <c r="L28" s="220">
        <v>33</v>
      </c>
      <c r="M28" s="220">
        <v>0</v>
      </c>
      <c r="N28" s="220">
        <v>19</v>
      </c>
      <c r="O28" s="220">
        <v>0</v>
      </c>
      <c r="P28" s="220">
        <f t="shared" si="0"/>
        <v>76</v>
      </c>
      <c r="Q28" s="220">
        <v>447</v>
      </c>
      <c r="R28" s="215">
        <v>1927</v>
      </c>
      <c r="S28" s="220">
        <v>0</v>
      </c>
      <c r="T28" s="220">
        <v>147</v>
      </c>
      <c r="U28" s="220">
        <v>0</v>
      </c>
      <c r="V28" s="18">
        <f t="shared" si="1"/>
        <v>2521</v>
      </c>
      <c r="W28" s="18">
        <v>29</v>
      </c>
      <c r="X28" s="166">
        <v>7089</v>
      </c>
      <c r="Y28" s="166">
        <v>259808</v>
      </c>
    </row>
    <row r="29" spans="1:25" x14ac:dyDescent="0.3">
      <c r="A29" s="17" t="s">
        <v>40</v>
      </c>
      <c r="B29" s="220">
        <v>158</v>
      </c>
      <c r="C29" s="220">
        <v>132</v>
      </c>
      <c r="D29" s="220">
        <v>733</v>
      </c>
      <c r="E29" s="220">
        <v>563</v>
      </c>
      <c r="F29" s="215">
        <v>11533</v>
      </c>
      <c r="G29" s="209">
        <f>F29/Expenditures!P29</f>
        <v>0.46483414614485513</v>
      </c>
      <c r="H29" s="215">
        <v>17449</v>
      </c>
      <c r="I29" s="210">
        <f>H29/Expenditures!P29</f>
        <v>0.70327677239933906</v>
      </c>
      <c r="J29" s="215">
        <v>1879</v>
      </c>
      <c r="K29" s="220">
        <v>24</v>
      </c>
      <c r="L29" s="220">
        <v>144</v>
      </c>
      <c r="M29" s="220">
        <v>2</v>
      </c>
      <c r="N29" s="220">
        <v>22</v>
      </c>
      <c r="O29" s="220">
        <v>0</v>
      </c>
      <c r="P29" s="220">
        <f t="shared" si="0"/>
        <v>192</v>
      </c>
      <c r="Q29" s="220">
        <v>291</v>
      </c>
      <c r="R29" s="220">
        <v>986</v>
      </c>
      <c r="S29" s="220">
        <v>0</v>
      </c>
      <c r="T29" s="220">
        <v>135</v>
      </c>
      <c r="U29" s="220">
        <v>0</v>
      </c>
      <c r="V29" s="18">
        <f t="shared" si="1"/>
        <v>1412</v>
      </c>
      <c r="W29" s="18">
        <v>29</v>
      </c>
      <c r="X29" s="166">
        <v>2714</v>
      </c>
      <c r="Y29" s="166">
        <v>116792</v>
      </c>
    </row>
    <row r="30" spans="1:25" x14ac:dyDescent="0.3">
      <c r="A30" s="17" t="s">
        <v>41</v>
      </c>
      <c r="B30" s="220">
        <v>0</v>
      </c>
      <c r="C30" s="220">
        <v>0</v>
      </c>
      <c r="D30" s="220">
        <v>0</v>
      </c>
      <c r="E30" s="220">
        <v>0</v>
      </c>
      <c r="F30" s="215">
        <v>71787</v>
      </c>
      <c r="G30" s="209">
        <f>F30/Expenditures!P30</f>
        <v>2.5524266666666668</v>
      </c>
      <c r="H30" s="215">
        <v>19666</v>
      </c>
      <c r="I30" s="210">
        <f>H30/Expenditures!P30</f>
        <v>0.69923555555555561</v>
      </c>
      <c r="J30" s="215">
        <v>8988</v>
      </c>
      <c r="K30" s="220">
        <v>54</v>
      </c>
      <c r="L30" s="220">
        <v>87</v>
      </c>
      <c r="M30" s="220">
        <v>0</v>
      </c>
      <c r="N30" s="220">
        <v>12</v>
      </c>
      <c r="O30" s="220">
        <v>0</v>
      </c>
      <c r="P30" s="220">
        <f t="shared" si="0"/>
        <v>153</v>
      </c>
      <c r="Q30" s="220">
        <v>345</v>
      </c>
      <c r="R30" s="215">
        <v>4675</v>
      </c>
      <c r="S30" s="220">
        <v>0</v>
      </c>
      <c r="T30" s="220">
        <v>319</v>
      </c>
      <c r="U30" s="220">
        <v>0</v>
      </c>
      <c r="V30" s="18">
        <f t="shared" si="1"/>
        <v>5339</v>
      </c>
      <c r="W30" s="18">
        <v>16</v>
      </c>
      <c r="X30" s="166">
        <v>10211</v>
      </c>
      <c r="Y30" s="166">
        <v>25000</v>
      </c>
    </row>
    <row r="31" spans="1:25" x14ac:dyDescent="0.3">
      <c r="A31" s="17" t="s">
        <v>42</v>
      </c>
      <c r="B31" s="220">
        <v>337</v>
      </c>
      <c r="C31" s="220">
        <v>151</v>
      </c>
      <c r="D31" s="220">
        <v>453</v>
      </c>
      <c r="E31" s="220">
        <v>288</v>
      </c>
      <c r="F31" s="215">
        <v>46736</v>
      </c>
      <c r="G31" s="209">
        <f>F31/Expenditures!P31</f>
        <v>2.3746760835323411</v>
      </c>
      <c r="H31" s="215">
        <v>31213</v>
      </c>
      <c r="I31" s="210">
        <f>H31/Expenditures!P31</f>
        <v>1.5859458360855647</v>
      </c>
      <c r="J31" s="215">
        <v>4651</v>
      </c>
      <c r="K31" s="220">
        <v>8</v>
      </c>
      <c r="L31" s="220">
        <v>8</v>
      </c>
      <c r="M31" s="220">
        <v>3</v>
      </c>
      <c r="N31" s="220">
        <v>3</v>
      </c>
      <c r="O31" s="220">
        <v>12</v>
      </c>
      <c r="P31" s="220">
        <f t="shared" si="0"/>
        <v>34</v>
      </c>
      <c r="Q31" s="220">
        <v>527</v>
      </c>
      <c r="R31" s="220">
        <v>558</v>
      </c>
      <c r="S31" s="220">
        <v>268</v>
      </c>
      <c r="T31" s="220">
        <v>337</v>
      </c>
      <c r="U31" s="220">
        <v>358</v>
      </c>
      <c r="V31" s="18">
        <f t="shared" si="1"/>
        <v>2048</v>
      </c>
      <c r="W31" s="18">
        <v>16</v>
      </c>
      <c r="X31" s="166">
        <v>4776</v>
      </c>
      <c r="Y31" s="166">
        <v>9087</v>
      </c>
    </row>
    <row r="32" spans="1:25" x14ac:dyDescent="0.3">
      <c r="A32" s="17" t="s">
        <v>43</v>
      </c>
      <c r="B32" s="220">
        <v>132</v>
      </c>
      <c r="C32" s="220">
        <v>117</v>
      </c>
      <c r="D32" s="220">
        <v>271</v>
      </c>
      <c r="E32" s="220">
        <v>202</v>
      </c>
      <c r="F32" s="215">
        <v>34951</v>
      </c>
      <c r="G32" s="209">
        <f>F32/Expenditures!P32</f>
        <v>1.3469631570833975</v>
      </c>
      <c r="H32" s="215">
        <v>16060</v>
      </c>
      <c r="I32" s="210">
        <f>H32/Expenditures!P32</f>
        <v>0.61893016802836442</v>
      </c>
      <c r="J32" s="215">
        <v>1956</v>
      </c>
      <c r="K32" s="220">
        <v>27</v>
      </c>
      <c r="L32" s="220">
        <v>15</v>
      </c>
      <c r="M32" s="220">
        <v>5</v>
      </c>
      <c r="N32" s="220">
        <v>0</v>
      </c>
      <c r="O32" s="220">
        <v>7</v>
      </c>
      <c r="P32" s="220">
        <f t="shared" si="0"/>
        <v>54</v>
      </c>
      <c r="Q32" s="220">
        <v>470</v>
      </c>
      <c r="R32" s="220">
        <v>50</v>
      </c>
      <c r="S32" s="220">
        <v>0</v>
      </c>
      <c r="T32" s="220">
        <v>0</v>
      </c>
      <c r="U32" s="220">
        <v>238</v>
      </c>
      <c r="V32" s="18">
        <f t="shared" si="1"/>
        <v>758</v>
      </c>
      <c r="W32" s="18">
        <v>10</v>
      </c>
      <c r="X32" s="166">
        <v>9781</v>
      </c>
      <c r="Y32" s="166">
        <v>3140</v>
      </c>
    </row>
    <row r="33" spans="1:25" x14ac:dyDescent="0.3">
      <c r="A33" s="211"/>
      <c r="B33" s="169"/>
      <c r="C33" s="22"/>
      <c r="D33" s="169"/>
      <c r="E33" s="226"/>
      <c r="F33" s="224"/>
      <c r="G33" s="209"/>
      <c r="H33" s="224"/>
      <c r="I33" s="210"/>
      <c r="J33" s="224"/>
      <c r="K33" s="224"/>
      <c r="L33" s="224"/>
      <c r="M33" s="224"/>
      <c r="N33" s="224"/>
      <c r="O33" s="224"/>
      <c r="P33" s="220"/>
      <c r="Q33" s="224"/>
      <c r="R33" s="224"/>
      <c r="S33" s="224"/>
      <c r="T33" s="224"/>
      <c r="U33" s="224"/>
      <c r="V33" s="18"/>
    </row>
    <row r="34" spans="1:25" x14ac:dyDescent="0.3">
      <c r="A34" s="23" t="s">
        <v>44</v>
      </c>
      <c r="B34" s="169"/>
      <c r="D34" s="169"/>
      <c r="E34" s="226"/>
      <c r="F34" s="225"/>
      <c r="G34" s="209"/>
      <c r="H34" s="225"/>
      <c r="I34" s="210"/>
      <c r="J34" s="225"/>
      <c r="K34" s="225"/>
      <c r="L34" s="225"/>
      <c r="M34" s="225"/>
      <c r="N34" s="225"/>
      <c r="O34" s="225"/>
      <c r="P34" s="220"/>
      <c r="Q34" s="225"/>
      <c r="R34" s="225"/>
      <c r="S34" s="225"/>
      <c r="T34" s="225"/>
      <c r="U34" s="225"/>
      <c r="V34" s="18"/>
    </row>
    <row r="35" spans="1:25" x14ac:dyDescent="0.3">
      <c r="A35" s="17" t="s">
        <v>45</v>
      </c>
      <c r="B35" s="220">
        <v>115</v>
      </c>
      <c r="C35" s="215">
        <v>2965</v>
      </c>
      <c r="D35" s="215">
        <v>3622</v>
      </c>
      <c r="E35" s="215">
        <v>3579</v>
      </c>
      <c r="F35" s="215">
        <v>72536</v>
      </c>
      <c r="G35" s="209">
        <f>F35/Expenditures!P35</f>
        <v>1.259239970140444</v>
      </c>
      <c r="H35" s="215">
        <v>38517</v>
      </c>
      <c r="I35" s="210">
        <f>H35/Expenditures!P35</f>
        <v>0.66866309046403838</v>
      </c>
      <c r="J35" s="215">
        <v>7684</v>
      </c>
      <c r="K35" s="220">
        <v>120</v>
      </c>
      <c r="L35" s="220">
        <v>55</v>
      </c>
      <c r="M35" s="220">
        <v>26</v>
      </c>
      <c r="N35" s="220">
        <v>56</v>
      </c>
      <c r="O35" s="220">
        <v>10</v>
      </c>
      <c r="P35" s="220">
        <f t="shared" si="0"/>
        <v>267</v>
      </c>
      <c r="Q35" s="215">
        <v>3630</v>
      </c>
      <c r="R35" s="215">
        <v>2390</v>
      </c>
      <c r="S35" s="220">
        <v>113</v>
      </c>
      <c r="T35" s="220">
        <v>430</v>
      </c>
      <c r="U35" s="215">
        <v>1003</v>
      </c>
      <c r="V35" s="18">
        <f t="shared" si="1"/>
        <v>7566</v>
      </c>
      <c r="W35" s="18">
        <v>33</v>
      </c>
      <c r="X35" s="166">
        <v>25896</v>
      </c>
      <c r="Y35" s="166">
        <v>191851</v>
      </c>
    </row>
    <row r="36" spans="1:25" x14ac:dyDescent="0.3">
      <c r="A36" s="17" t="s">
        <v>46</v>
      </c>
      <c r="B36" s="220">
        <v>569</v>
      </c>
      <c r="C36" s="220">
        <v>214</v>
      </c>
      <c r="D36" s="220">
        <v>138</v>
      </c>
      <c r="E36" s="220">
        <v>98</v>
      </c>
      <c r="F36" s="215">
        <v>151587</v>
      </c>
      <c r="G36" s="209">
        <f>F36/Expenditures!P36</f>
        <v>3.2886492819021997</v>
      </c>
      <c r="H36" s="215">
        <v>19664</v>
      </c>
      <c r="I36" s="210">
        <f>H36/Expenditures!P36</f>
        <v>0.42660649976135723</v>
      </c>
      <c r="J36" s="215">
        <v>28308</v>
      </c>
      <c r="K36" s="220">
        <v>142</v>
      </c>
      <c r="L36" s="220">
        <v>70</v>
      </c>
      <c r="M36" s="220">
        <v>5</v>
      </c>
      <c r="N36" s="220">
        <v>456</v>
      </c>
      <c r="O36" s="220">
        <v>99</v>
      </c>
      <c r="P36" s="220">
        <f t="shared" si="0"/>
        <v>772</v>
      </c>
      <c r="Q36" s="215">
        <v>2116</v>
      </c>
      <c r="R36" s="215">
        <v>1586</v>
      </c>
      <c r="S36" s="220">
        <v>433</v>
      </c>
      <c r="T36" s="215">
        <v>3712</v>
      </c>
      <c r="U36" s="215">
        <v>5101</v>
      </c>
      <c r="V36" s="18">
        <f t="shared" si="1"/>
        <v>12948</v>
      </c>
      <c r="W36" s="18">
        <v>131</v>
      </c>
      <c r="X36" s="166">
        <v>13906</v>
      </c>
      <c r="Y36" s="166">
        <v>69797</v>
      </c>
    </row>
    <row r="37" spans="1:25" x14ac:dyDescent="0.3">
      <c r="A37" s="17" t="s">
        <v>48</v>
      </c>
      <c r="B37" s="220">
        <v>785</v>
      </c>
      <c r="C37" s="220">
        <v>749</v>
      </c>
      <c r="D37" s="220">
        <v>652</v>
      </c>
      <c r="E37" s="220">
        <v>601</v>
      </c>
      <c r="F37" s="215">
        <v>67340</v>
      </c>
      <c r="G37" s="209">
        <f>F37/Expenditures!P37</f>
        <v>1.2453765349903831</v>
      </c>
      <c r="H37" s="215">
        <v>19686</v>
      </c>
      <c r="I37" s="210">
        <f>H37/Expenditures!P37</f>
        <v>0.36407012871726585</v>
      </c>
      <c r="J37" s="215">
        <v>4238</v>
      </c>
      <c r="K37" s="220">
        <v>94</v>
      </c>
      <c r="L37" s="220">
        <v>62</v>
      </c>
      <c r="M37" s="220">
        <v>12</v>
      </c>
      <c r="N37" s="220">
        <v>317</v>
      </c>
      <c r="O37" s="220">
        <v>122</v>
      </c>
      <c r="P37" s="220">
        <f t="shared" si="0"/>
        <v>607</v>
      </c>
      <c r="Q37" s="215">
        <v>1673</v>
      </c>
      <c r="R37" s="215">
        <v>1811</v>
      </c>
      <c r="S37" s="220">
        <v>308</v>
      </c>
      <c r="T37" s="220">
        <v>856</v>
      </c>
      <c r="U37" s="220">
        <v>664</v>
      </c>
      <c r="V37" s="18">
        <f t="shared" si="1"/>
        <v>5312</v>
      </c>
      <c r="W37" s="18">
        <v>72</v>
      </c>
      <c r="X37" s="166">
        <v>8684</v>
      </c>
      <c r="Y37" s="166">
        <v>57850</v>
      </c>
    </row>
    <row r="38" spans="1:25" x14ac:dyDescent="0.3">
      <c r="A38" s="17" t="s">
        <v>49</v>
      </c>
      <c r="B38" s="220">
        <v>185</v>
      </c>
      <c r="C38" s="220">
        <v>185</v>
      </c>
      <c r="D38" s="220">
        <v>367</v>
      </c>
      <c r="E38" s="220">
        <v>366</v>
      </c>
      <c r="F38" s="215">
        <v>54078</v>
      </c>
      <c r="G38" s="209">
        <f>F38/Expenditures!P38</f>
        <v>0.94441242730654373</v>
      </c>
      <c r="H38" s="215">
        <v>23240</v>
      </c>
      <c r="I38" s="210">
        <f>H38/Expenditures!P38</f>
        <v>0.40586088262517245</v>
      </c>
      <c r="J38" s="215">
        <v>1219</v>
      </c>
      <c r="K38" s="220">
        <v>67</v>
      </c>
      <c r="L38" s="220">
        <v>43</v>
      </c>
      <c r="M38" s="220">
        <v>11</v>
      </c>
      <c r="N38" s="220">
        <v>15</v>
      </c>
      <c r="O38" s="220">
        <v>12</v>
      </c>
      <c r="P38" s="220">
        <f t="shared" si="0"/>
        <v>148</v>
      </c>
      <c r="Q38" s="215">
        <v>1354</v>
      </c>
      <c r="R38" s="215">
        <v>1279</v>
      </c>
      <c r="S38" s="220">
        <v>295</v>
      </c>
      <c r="T38" s="220">
        <v>120</v>
      </c>
      <c r="U38" s="220">
        <v>360</v>
      </c>
      <c r="V38" s="18">
        <f t="shared" si="1"/>
        <v>3408</v>
      </c>
      <c r="W38" s="18">
        <v>20</v>
      </c>
      <c r="X38" s="166">
        <v>4227</v>
      </c>
      <c r="Y38" s="166">
        <v>5250</v>
      </c>
    </row>
    <row r="39" spans="1:25" x14ac:dyDescent="0.3">
      <c r="A39" s="17" t="s">
        <v>50</v>
      </c>
      <c r="B39" s="220">
        <v>207</v>
      </c>
      <c r="C39" s="220">
        <v>108</v>
      </c>
      <c r="D39" s="220">
        <v>712</v>
      </c>
      <c r="E39" s="220">
        <v>508</v>
      </c>
      <c r="F39" s="215">
        <v>25320</v>
      </c>
      <c r="G39" s="209">
        <f>F39/Expenditures!P39</f>
        <v>0.58088049737319047</v>
      </c>
      <c r="H39" s="215">
        <v>17553</v>
      </c>
      <c r="I39" s="210">
        <f>H39/Expenditures!P39</f>
        <v>0.40269334006285989</v>
      </c>
      <c r="J39" s="215">
        <v>10500</v>
      </c>
      <c r="K39" s="220">
        <v>11</v>
      </c>
      <c r="L39" s="220">
        <v>112</v>
      </c>
      <c r="M39" s="220">
        <v>11</v>
      </c>
      <c r="N39" s="220">
        <v>31</v>
      </c>
      <c r="O39" s="220">
        <v>3</v>
      </c>
      <c r="P39" s="220">
        <f t="shared" si="0"/>
        <v>168</v>
      </c>
      <c r="Q39" s="220">
        <v>248</v>
      </c>
      <c r="R39" s="215">
        <v>1865</v>
      </c>
      <c r="S39" s="220">
        <v>114</v>
      </c>
      <c r="T39" s="220">
        <v>132</v>
      </c>
      <c r="U39" s="215">
        <v>1225</v>
      </c>
      <c r="V39" s="18">
        <f t="shared" si="1"/>
        <v>3584</v>
      </c>
      <c r="W39" s="18">
        <v>26</v>
      </c>
      <c r="X39" s="166">
        <v>2742</v>
      </c>
      <c r="Y39" s="166">
        <v>9180</v>
      </c>
    </row>
    <row r="40" spans="1:25" x14ac:dyDescent="0.3">
      <c r="A40" s="17" t="s">
        <v>51</v>
      </c>
      <c r="B40" s="215">
        <v>4502</v>
      </c>
      <c r="C40" s="215">
        <v>4466</v>
      </c>
      <c r="D40" s="215">
        <v>6418</v>
      </c>
      <c r="E40" s="215">
        <v>6406</v>
      </c>
      <c r="F40" s="215">
        <v>71023</v>
      </c>
      <c r="G40" s="209">
        <f>F40/Expenditures!P40</f>
        <v>1.381044976374278</v>
      </c>
      <c r="H40" s="215">
        <v>18764</v>
      </c>
      <c r="I40" s="210">
        <f>H40/Expenditures!P40</f>
        <v>0.36486670426040796</v>
      </c>
      <c r="J40" s="215">
        <v>2511</v>
      </c>
      <c r="K40" s="220">
        <v>230</v>
      </c>
      <c r="L40" s="220">
        <v>278</v>
      </c>
      <c r="M40" s="220">
        <v>178</v>
      </c>
      <c r="N40" s="220">
        <v>169</v>
      </c>
      <c r="O40" s="220">
        <v>0</v>
      </c>
      <c r="P40" s="220">
        <f t="shared" si="0"/>
        <v>855</v>
      </c>
      <c r="Q40" s="215">
        <v>2958</v>
      </c>
      <c r="R40" s="215">
        <v>11841</v>
      </c>
      <c r="S40" s="220">
        <v>261</v>
      </c>
      <c r="T40" s="215">
        <v>1951</v>
      </c>
      <c r="U40" s="220">
        <v>0</v>
      </c>
      <c r="V40" s="18">
        <f t="shared" si="1"/>
        <v>17011</v>
      </c>
      <c r="W40" s="18">
        <v>23</v>
      </c>
      <c r="X40" s="166">
        <v>1972</v>
      </c>
      <c r="Y40" s="166">
        <v>25008</v>
      </c>
    </row>
    <row r="41" spans="1:25" x14ac:dyDescent="0.3">
      <c r="A41" s="17" t="s">
        <v>52</v>
      </c>
      <c r="B41" s="220">
        <v>617</v>
      </c>
      <c r="C41" s="220">
        <v>561</v>
      </c>
      <c r="D41" s="220">
        <v>180</v>
      </c>
      <c r="E41" s="220">
        <v>106</v>
      </c>
      <c r="F41" s="215">
        <v>39810</v>
      </c>
      <c r="G41" s="209">
        <f>F41/Expenditures!P41</f>
        <v>0.93343337475673516</v>
      </c>
      <c r="H41" s="215">
        <v>21603</v>
      </c>
      <c r="I41" s="210">
        <f>H41/Expenditures!P41</f>
        <v>0.50653004759783349</v>
      </c>
      <c r="J41" s="215">
        <v>2973</v>
      </c>
      <c r="K41" s="220">
        <v>29</v>
      </c>
      <c r="L41" s="220">
        <v>0</v>
      </c>
      <c r="M41" s="220">
        <v>0</v>
      </c>
      <c r="N41" s="220">
        <v>3</v>
      </c>
      <c r="O41" s="220">
        <v>15</v>
      </c>
      <c r="P41" s="220">
        <f t="shared" si="0"/>
        <v>47</v>
      </c>
      <c r="Q41" s="220">
        <v>730</v>
      </c>
      <c r="R41" s="220">
        <v>0</v>
      </c>
      <c r="S41" s="220">
        <v>0</v>
      </c>
      <c r="T41" s="220">
        <v>66</v>
      </c>
      <c r="U41" s="220">
        <v>735</v>
      </c>
      <c r="V41" s="18">
        <f t="shared" si="1"/>
        <v>1531</v>
      </c>
      <c r="W41" s="18">
        <v>7</v>
      </c>
      <c r="X41" s="166">
        <v>4399</v>
      </c>
      <c r="Y41" s="166">
        <v>1057</v>
      </c>
    </row>
    <row r="42" spans="1:25" x14ac:dyDescent="0.3">
      <c r="A42" s="17" t="s">
        <v>53</v>
      </c>
      <c r="B42" s="220">
        <v>283</v>
      </c>
      <c r="C42" s="220">
        <v>247</v>
      </c>
      <c r="D42" s="220">
        <v>438</v>
      </c>
      <c r="E42" s="220">
        <v>289</v>
      </c>
      <c r="F42" s="215">
        <v>36851</v>
      </c>
      <c r="G42" s="209">
        <f>F42/Expenditures!P42</f>
        <v>0.86679681987110124</v>
      </c>
      <c r="H42" s="215">
        <v>25507</v>
      </c>
      <c r="I42" s="210">
        <f>H42/Expenditures!P42</f>
        <v>0.5999670696711672</v>
      </c>
      <c r="J42" s="215">
        <v>14750</v>
      </c>
      <c r="K42" s="220">
        <v>0</v>
      </c>
      <c r="L42" s="220">
        <v>54</v>
      </c>
      <c r="M42" s="220">
        <v>0</v>
      </c>
      <c r="N42" s="220">
        <v>0</v>
      </c>
      <c r="O42" s="220">
        <v>1</v>
      </c>
      <c r="P42" s="220">
        <f t="shared" si="0"/>
        <v>55</v>
      </c>
      <c r="Q42" s="220">
        <v>0</v>
      </c>
      <c r="R42" s="220">
        <v>916</v>
      </c>
      <c r="S42" s="220">
        <v>0</v>
      </c>
      <c r="T42" s="220">
        <v>0</v>
      </c>
      <c r="U42" s="220">
        <v>30</v>
      </c>
      <c r="V42" s="18">
        <f t="shared" si="1"/>
        <v>946</v>
      </c>
      <c r="W42" s="18">
        <v>30</v>
      </c>
      <c r="X42" s="166">
        <v>29971</v>
      </c>
      <c r="Y42" s="166">
        <v>18426</v>
      </c>
    </row>
    <row r="43" spans="1:25" x14ac:dyDescent="0.3">
      <c r="A43" s="17"/>
      <c r="B43" s="167"/>
      <c r="C43" s="22"/>
      <c r="D43" s="167"/>
      <c r="E43" s="223"/>
      <c r="F43" s="224"/>
      <c r="G43" s="209"/>
      <c r="H43" s="230"/>
      <c r="I43" s="210"/>
      <c r="J43" s="224"/>
      <c r="K43" s="224"/>
      <c r="L43" s="224"/>
      <c r="M43" s="224"/>
      <c r="N43" s="224"/>
      <c r="O43" s="224"/>
      <c r="P43" s="220">
        <f t="shared" si="0"/>
        <v>0</v>
      </c>
      <c r="Q43" s="224"/>
      <c r="R43" s="224"/>
      <c r="S43" s="224"/>
      <c r="T43" s="224"/>
      <c r="U43" s="224"/>
      <c r="V43" s="18"/>
    </row>
    <row r="44" spans="1:25" x14ac:dyDescent="0.3">
      <c r="A44" s="23" t="s">
        <v>54</v>
      </c>
      <c r="B44" s="167"/>
      <c r="C44" s="22"/>
      <c r="D44" s="167"/>
      <c r="E44" s="223"/>
      <c r="F44" s="224"/>
      <c r="G44" s="209"/>
      <c r="H44" s="230"/>
      <c r="I44" s="210"/>
      <c r="J44" s="224"/>
      <c r="K44" s="224"/>
      <c r="L44" s="224"/>
      <c r="M44" s="224"/>
      <c r="N44" s="224"/>
      <c r="O44" s="224"/>
      <c r="P44" s="220">
        <f t="shared" si="0"/>
        <v>0</v>
      </c>
      <c r="Q44" s="224"/>
      <c r="R44" s="224"/>
      <c r="S44" s="224"/>
      <c r="T44" s="224"/>
      <c r="U44" s="224"/>
      <c r="V44" s="18"/>
    </row>
    <row r="45" spans="1:25" x14ac:dyDescent="0.3">
      <c r="A45" s="17" t="s">
        <v>55</v>
      </c>
      <c r="B45" s="220">
        <v>321</v>
      </c>
      <c r="C45" s="220">
        <v>99</v>
      </c>
      <c r="D45" s="220">
        <v>503</v>
      </c>
      <c r="E45" s="220">
        <v>431</v>
      </c>
      <c r="F45" s="215">
        <v>46433</v>
      </c>
      <c r="G45" s="209">
        <f>F45/Expenditures!P45</f>
        <v>0.76142140303696171</v>
      </c>
      <c r="H45" s="215">
        <v>30199</v>
      </c>
      <c r="I45" s="210">
        <f>H45/Expenditures!P45</f>
        <v>0.49521170181364993</v>
      </c>
      <c r="J45" s="215">
        <v>7141</v>
      </c>
      <c r="K45" s="220">
        <v>200</v>
      </c>
      <c r="L45" s="220">
        <v>57</v>
      </c>
      <c r="M45" s="220">
        <v>0</v>
      </c>
      <c r="N45" s="220">
        <v>21</v>
      </c>
      <c r="O45" s="220">
        <v>8</v>
      </c>
      <c r="P45" s="220">
        <f t="shared" si="0"/>
        <v>286</v>
      </c>
      <c r="Q45" s="215">
        <v>4420</v>
      </c>
      <c r="R45" s="215">
        <v>2729</v>
      </c>
      <c r="S45" s="220">
        <v>0</v>
      </c>
      <c r="T45" s="220">
        <v>398</v>
      </c>
      <c r="U45" s="220">
        <v>356</v>
      </c>
      <c r="V45" s="18">
        <f t="shared" si="1"/>
        <v>7903</v>
      </c>
      <c r="W45" s="18">
        <v>72</v>
      </c>
      <c r="X45" s="166">
        <v>17255</v>
      </c>
      <c r="Y45" s="166">
        <v>10969</v>
      </c>
    </row>
    <row r="46" spans="1:25" x14ac:dyDescent="0.3">
      <c r="A46" s="17" t="s">
        <v>56</v>
      </c>
      <c r="B46" s="220">
        <v>595</v>
      </c>
      <c r="C46" s="220">
        <v>385</v>
      </c>
      <c r="D46" s="220">
        <v>845</v>
      </c>
      <c r="E46" s="220">
        <v>622</v>
      </c>
      <c r="F46" s="215">
        <v>76608</v>
      </c>
      <c r="G46" s="209">
        <f>F46/Expenditures!P46</f>
        <v>1.1645561923293253</v>
      </c>
      <c r="H46" s="215">
        <v>23843</v>
      </c>
      <c r="I46" s="210">
        <f>H46/Expenditures!P46</f>
        <v>0.36244926500767677</v>
      </c>
      <c r="J46" s="215">
        <v>15146</v>
      </c>
      <c r="K46" s="220">
        <v>241</v>
      </c>
      <c r="L46" s="220">
        <v>200</v>
      </c>
      <c r="M46" s="220">
        <v>68</v>
      </c>
      <c r="N46" s="220">
        <v>245</v>
      </c>
      <c r="O46" s="220">
        <v>0</v>
      </c>
      <c r="P46" s="220">
        <f t="shared" si="0"/>
        <v>754</v>
      </c>
      <c r="Q46" s="215">
        <v>4183</v>
      </c>
      <c r="R46" s="215">
        <v>5605</v>
      </c>
      <c r="S46" s="220">
        <v>560</v>
      </c>
      <c r="T46" s="215">
        <v>2177</v>
      </c>
      <c r="U46" s="220">
        <v>0</v>
      </c>
      <c r="V46" s="18">
        <f t="shared" si="1"/>
        <v>12525</v>
      </c>
      <c r="W46" s="18">
        <v>28</v>
      </c>
      <c r="X46" s="166">
        <v>7102</v>
      </c>
      <c r="Y46" s="166">
        <v>61194</v>
      </c>
    </row>
    <row r="47" spans="1:25" x14ac:dyDescent="0.3">
      <c r="A47" s="17" t="s">
        <v>57</v>
      </c>
      <c r="B47" s="220">
        <v>310</v>
      </c>
      <c r="C47" s="220">
        <v>217</v>
      </c>
      <c r="D47" s="220">
        <v>250</v>
      </c>
      <c r="E47" s="220">
        <v>179</v>
      </c>
      <c r="F47" s="215">
        <v>52066</v>
      </c>
      <c r="G47" s="209">
        <f>F47/Expenditures!P47</f>
        <v>0.78213582898946954</v>
      </c>
      <c r="H47" s="215">
        <v>34973</v>
      </c>
      <c r="I47" s="210">
        <f>H47/Expenditures!P47</f>
        <v>0.5253646592257657</v>
      </c>
      <c r="J47" s="215">
        <v>60325</v>
      </c>
      <c r="K47" s="220">
        <v>86</v>
      </c>
      <c r="L47" s="220">
        <v>37</v>
      </c>
      <c r="M47" s="220">
        <v>12</v>
      </c>
      <c r="N47" s="220">
        <v>46</v>
      </c>
      <c r="O47" s="220">
        <v>24</v>
      </c>
      <c r="P47" s="220">
        <f t="shared" si="0"/>
        <v>205</v>
      </c>
      <c r="Q47" s="215">
        <v>1514</v>
      </c>
      <c r="R47" s="220">
        <v>390</v>
      </c>
      <c r="S47" s="220">
        <v>114</v>
      </c>
      <c r="T47" s="220">
        <v>837</v>
      </c>
      <c r="U47" s="215">
        <v>5903</v>
      </c>
      <c r="V47" s="18">
        <f t="shared" si="1"/>
        <v>8758</v>
      </c>
      <c r="W47" s="18">
        <v>37</v>
      </c>
      <c r="X47" s="166">
        <v>3734</v>
      </c>
      <c r="Y47" s="166">
        <v>34523</v>
      </c>
    </row>
    <row r="48" spans="1:25" x14ac:dyDescent="0.3">
      <c r="A48" s="17" t="s">
        <v>58</v>
      </c>
      <c r="B48" s="220">
        <v>334</v>
      </c>
      <c r="C48" s="220">
        <v>28</v>
      </c>
      <c r="D48" s="220">
        <v>319</v>
      </c>
      <c r="E48" s="220">
        <v>247</v>
      </c>
      <c r="F48" s="215">
        <v>143941</v>
      </c>
      <c r="G48" s="209">
        <f>F48/Expenditures!P48</f>
        <v>2.0300829290308022</v>
      </c>
      <c r="H48" s="215">
        <v>35447</v>
      </c>
      <c r="I48" s="210">
        <f>H48/Expenditures!P48</f>
        <v>0.49992948211666477</v>
      </c>
      <c r="J48" s="215">
        <v>21028</v>
      </c>
      <c r="K48" s="220">
        <v>54</v>
      </c>
      <c r="L48" s="220">
        <v>49</v>
      </c>
      <c r="M48" s="220">
        <v>37</v>
      </c>
      <c r="N48" s="220">
        <v>86</v>
      </c>
      <c r="O48" s="220">
        <v>26</v>
      </c>
      <c r="P48" s="220">
        <f t="shared" si="0"/>
        <v>252</v>
      </c>
      <c r="Q48" s="215">
        <v>1320</v>
      </c>
      <c r="R48" s="215">
        <v>1041</v>
      </c>
      <c r="S48" s="220">
        <v>89</v>
      </c>
      <c r="T48" s="220">
        <v>869</v>
      </c>
      <c r="U48" s="215">
        <v>5489</v>
      </c>
      <c r="V48" s="18">
        <f t="shared" si="1"/>
        <v>8808</v>
      </c>
      <c r="W48" s="18">
        <v>16</v>
      </c>
      <c r="X48" s="166">
        <v>10724</v>
      </c>
      <c r="Y48" s="166">
        <v>2103</v>
      </c>
    </row>
    <row r="49" spans="1:25" x14ac:dyDescent="0.3">
      <c r="A49" s="17" t="s">
        <v>59</v>
      </c>
      <c r="B49" s="220">
        <v>371</v>
      </c>
      <c r="C49" s="220">
        <v>364</v>
      </c>
      <c r="D49" s="220">
        <v>536</v>
      </c>
      <c r="E49" s="220">
        <v>393</v>
      </c>
      <c r="F49" s="215">
        <v>77007</v>
      </c>
      <c r="G49" s="209">
        <f>F49/Expenditures!P49</f>
        <v>1.1663486005089059</v>
      </c>
      <c r="H49" s="215">
        <v>56386</v>
      </c>
      <c r="I49" s="210">
        <f>H49/Expenditures!P49</f>
        <v>0.85402277959529871</v>
      </c>
      <c r="J49" s="215">
        <v>29448</v>
      </c>
      <c r="K49" s="220">
        <v>15</v>
      </c>
      <c r="L49" s="220">
        <v>218</v>
      </c>
      <c r="M49" s="220">
        <v>12</v>
      </c>
      <c r="N49" s="220">
        <v>66</v>
      </c>
      <c r="O49" s="220">
        <v>9</v>
      </c>
      <c r="P49" s="220">
        <f t="shared" si="0"/>
        <v>320</v>
      </c>
      <c r="Q49" s="220">
        <v>285</v>
      </c>
      <c r="R49" s="215">
        <v>3328</v>
      </c>
      <c r="S49" s="220">
        <v>181</v>
      </c>
      <c r="T49" s="215">
        <v>2905</v>
      </c>
      <c r="U49" s="215">
        <v>1608</v>
      </c>
      <c r="V49" s="18">
        <f t="shared" si="1"/>
        <v>8307</v>
      </c>
      <c r="W49" s="18">
        <v>75</v>
      </c>
      <c r="X49" s="166">
        <v>15661</v>
      </c>
      <c r="Y49" s="166">
        <v>51910</v>
      </c>
    </row>
    <row r="50" spans="1:25" x14ac:dyDescent="0.3">
      <c r="A50" s="17" t="s">
        <v>60</v>
      </c>
      <c r="B50" s="220">
        <v>691</v>
      </c>
      <c r="C50" s="220">
        <v>327</v>
      </c>
      <c r="D50" s="220">
        <v>56</v>
      </c>
      <c r="E50" s="220">
        <v>45</v>
      </c>
      <c r="F50" s="215">
        <v>28500</v>
      </c>
      <c r="G50" s="209">
        <f>F50/Expenditures!P50</f>
        <v>0.36487005505056969</v>
      </c>
      <c r="H50" s="215">
        <v>26624</v>
      </c>
      <c r="I50" s="210">
        <f>H50/Expenditures!P50</f>
        <v>0.34085264370759188</v>
      </c>
      <c r="J50" s="215">
        <v>3700</v>
      </c>
      <c r="K50" s="220">
        <v>139</v>
      </c>
      <c r="L50" s="224" t="s">
        <v>112</v>
      </c>
      <c r="M50" s="220">
        <v>0</v>
      </c>
      <c r="N50" s="220">
        <v>50</v>
      </c>
      <c r="O50" s="220">
        <v>0</v>
      </c>
      <c r="P50" s="220">
        <f t="shared" si="0"/>
        <v>189</v>
      </c>
      <c r="Q50" s="215">
        <v>2701</v>
      </c>
      <c r="R50" s="215">
        <v>2702</v>
      </c>
      <c r="S50" s="224" t="s">
        <v>112</v>
      </c>
      <c r="T50" s="215">
        <v>1508</v>
      </c>
      <c r="U50" s="224" t="s">
        <v>112</v>
      </c>
      <c r="V50" s="18">
        <f t="shared" si="1"/>
        <v>6911</v>
      </c>
      <c r="W50" s="18">
        <v>55</v>
      </c>
      <c r="X50" s="166">
        <v>18826</v>
      </c>
      <c r="Y50" s="166">
        <v>24176</v>
      </c>
    </row>
    <row r="51" spans="1:25" x14ac:dyDescent="0.3">
      <c r="A51" s="17" t="s">
        <v>89</v>
      </c>
      <c r="B51" s="215">
        <v>4446</v>
      </c>
      <c r="C51" s="215">
        <v>4080</v>
      </c>
      <c r="D51" s="215">
        <v>2619</v>
      </c>
      <c r="E51" s="215">
        <v>2611</v>
      </c>
      <c r="F51" s="215">
        <v>29655</v>
      </c>
      <c r="G51" s="209">
        <f>F51/Expenditures!P51</f>
        <v>0.47869249394673125</v>
      </c>
      <c r="H51" s="215">
        <v>44958</v>
      </c>
      <c r="I51" s="210">
        <f>H51/Expenditures!P51</f>
        <v>0.72571428571428576</v>
      </c>
      <c r="J51" s="215">
        <v>15980</v>
      </c>
      <c r="K51" s="220">
        <v>62</v>
      </c>
      <c r="L51" s="220">
        <v>53</v>
      </c>
      <c r="M51" s="220">
        <v>2</v>
      </c>
      <c r="N51" s="220">
        <v>25</v>
      </c>
      <c r="O51" s="220">
        <v>0</v>
      </c>
      <c r="P51" s="220">
        <f t="shared" si="0"/>
        <v>142</v>
      </c>
      <c r="Q51" s="215">
        <v>1400</v>
      </c>
      <c r="R51" s="215">
        <v>2434</v>
      </c>
      <c r="S51" s="220">
        <v>16</v>
      </c>
      <c r="T51" s="220">
        <v>214</v>
      </c>
      <c r="U51" s="220">
        <v>0</v>
      </c>
      <c r="V51" s="18">
        <f t="shared" si="1"/>
        <v>4064</v>
      </c>
      <c r="W51" s="18">
        <v>50</v>
      </c>
      <c r="X51" s="166">
        <v>9037</v>
      </c>
      <c r="Y51" s="166">
        <v>139400</v>
      </c>
    </row>
    <row r="52" spans="1:25" x14ac:dyDescent="0.3">
      <c r="A52" s="17"/>
      <c r="B52" s="226"/>
      <c r="C52" s="225"/>
      <c r="D52" s="226"/>
      <c r="E52" s="226"/>
      <c r="F52" s="225"/>
      <c r="G52" s="209"/>
      <c r="H52" s="230"/>
      <c r="I52" s="210"/>
      <c r="J52" s="225"/>
      <c r="K52" s="225"/>
      <c r="L52" s="225"/>
      <c r="M52" s="225"/>
      <c r="N52" s="225"/>
      <c r="O52" s="225"/>
      <c r="P52" s="220"/>
      <c r="Q52" s="225"/>
      <c r="R52" s="225"/>
      <c r="S52" s="225"/>
      <c r="T52" s="225"/>
      <c r="U52" s="225"/>
      <c r="V52" s="18"/>
    </row>
    <row r="53" spans="1:25" x14ac:dyDescent="0.3">
      <c r="A53" s="23" t="s">
        <v>62</v>
      </c>
      <c r="B53" s="226"/>
      <c r="C53" s="224"/>
      <c r="D53" s="226"/>
      <c r="E53" s="226"/>
      <c r="F53" s="224"/>
      <c r="G53" s="209"/>
      <c r="H53" s="230"/>
      <c r="I53" s="210"/>
      <c r="J53" s="224"/>
      <c r="K53" s="224"/>
      <c r="L53" s="224"/>
      <c r="M53" s="224"/>
      <c r="N53" s="224"/>
      <c r="O53" s="224"/>
      <c r="P53" s="220"/>
      <c r="Q53" s="224"/>
      <c r="R53" s="224"/>
      <c r="S53" s="224"/>
      <c r="T53" s="224"/>
      <c r="U53" s="224"/>
      <c r="V53" s="18"/>
    </row>
    <row r="54" spans="1:25" x14ac:dyDescent="0.3">
      <c r="A54" s="17" t="s">
        <v>63</v>
      </c>
      <c r="B54" s="220">
        <v>289</v>
      </c>
      <c r="C54" s="220">
        <v>228</v>
      </c>
      <c r="D54" s="220">
        <v>554</v>
      </c>
      <c r="E54" s="220">
        <v>373</v>
      </c>
      <c r="F54" s="215">
        <v>125317</v>
      </c>
      <c r="G54" s="209">
        <f>F54/Expenditures!P54</f>
        <v>1.1406764850448745</v>
      </c>
      <c r="H54" s="215">
        <v>12842</v>
      </c>
      <c r="I54" s="210">
        <f>H54/Expenditures!P54</f>
        <v>0.11689210099943566</v>
      </c>
      <c r="J54" s="215">
        <v>3839</v>
      </c>
      <c r="K54" s="220">
        <v>80</v>
      </c>
      <c r="L54" s="220">
        <v>60</v>
      </c>
      <c r="M54" s="220">
        <v>6</v>
      </c>
      <c r="N54" s="220">
        <v>31</v>
      </c>
      <c r="O54" s="220">
        <v>6</v>
      </c>
      <c r="P54" s="220">
        <f t="shared" si="0"/>
        <v>183</v>
      </c>
      <c r="Q54" s="215">
        <v>1710</v>
      </c>
      <c r="R54" s="215">
        <v>3674</v>
      </c>
      <c r="S54" s="220">
        <v>104</v>
      </c>
      <c r="T54" s="220">
        <v>862</v>
      </c>
      <c r="U54" s="220">
        <v>534</v>
      </c>
      <c r="V54" s="18">
        <f t="shared" si="1"/>
        <v>6884</v>
      </c>
      <c r="W54" s="18">
        <v>37</v>
      </c>
      <c r="X54" s="166">
        <v>16528</v>
      </c>
      <c r="Y54" s="166">
        <v>81344</v>
      </c>
    </row>
    <row r="55" spans="1:25" x14ac:dyDescent="0.3">
      <c r="A55" s="17" t="s">
        <v>64</v>
      </c>
      <c r="B55" s="220">
        <v>275</v>
      </c>
      <c r="C55" s="220">
        <v>246</v>
      </c>
      <c r="D55" s="220">
        <v>252</v>
      </c>
      <c r="E55" s="220">
        <v>208</v>
      </c>
      <c r="F55" s="215">
        <v>201639</v>
      </c>
      <c r="G55" s="209">
        <f>F55/Expenditures!P55</f>
        <v>1.8147201497574541</v>
      </c>
      <c r="H55" s="215">
        <v>58713</v>
      </c>
      <c r="I55" s="210">
        <f>H55/Expenditures!P55</f>
        <v>0.52840801706370988</v>
      </c>
      <c r="J55" s="215">
        <v>86298</v>
      </c>
      <c r="K55" s="220">
        <v>349</v>
      </c>
      <c r="L55" s="220">
        <v>348</v>
      </c>
      <c r="M55" s="220">
        <v>137</v>
      </c>
      <c r="N55" s="220">
        <v>672</v>
      </c>
      <c r="O55" s="220">
        <v>76</v>
      </c>
      <c r="P55" s="220">
        <f t="shared" si="0"/>
        <v>1582</v>
      </c>
      <c r="Q55" s="215">
        <v>7114</v>
      </c>
      <c r="R55" s="215">
        <v>16065</v>
      </c>
      <c r="S55" s="215">
        <v>2818</v>
      </c>
      <c r="T55" s="215">
        <v>9563</v>
      </c>
      <c r="U55" s="215">
        <v>9089</v>
      </c>
      <c r="V55" s="18">
        <f t="shared" si="1"/>
        <v>44649</v>
      </c>
      <c r="W55" s="18">
        <v>58</v>
      </c>
      <c r="X55" s="166">
        <v>22174</v>
      </c>
      <c r="Y55" s="166">
        <v>15747</v>
      </c>
    </row>
    <row r="56" spans="1:25" x14ac:dyDescent="0.3">
      <c r="A56" s="17" t="s">
        <v>65</v>
      </c>
      <c r="B56" s="215">
        <v>10606</v>
      </c>
      <c r="C56" s="215">
        <v>10517</v>
      </c>
      <c r="D56" s="215">
        <v>2185</v>
      </c>
      <c r="E56" s="215">
        <v>2141</v>
      </c>
      <c r="F56" s="215">
        <v>124003</v>
      </c>
      <c r="G56" s="209">
        <f>F56/Expenditures!P56</f>
        <v>1.5152252010068672</v>
      </c>
      <c r="H56" s="215">
        <v>46456</v>
      </c>
      <c r="I56" s="210">
        <f>H56/Expenditures!P56</f>
        <v>0.5676580561597302</v>
      </c>
      <c r="J56" s="215">
        <v>12670</v>
      </c>
      <c r="K56" s="220">
        <v>48</v>
      </c>
      <c r="L56" s="220">
        <v>140</v>
      </c>
      <c r="M56" s="220">
        <v>32</v>
      </c>
      <c r="N56" s="220">
        <v>95</v>
      </c>
      <c r="O56" s="220">
        <v>0</v>
      </c>
      <c r="P56" s="220">
        <f t="shared" si="0"/>
        <v>315</v>
      </c>
      <c r="Q56" s="215">
        <v>1187</v>
      </c>
      <c r="R56" s="215">
        <v>12403</v>
      </c>
      <c r="S56" s="220">
        <v>337</v>
      </c>
      <c r="T56" s="215">
        <v>2068</v>
      </c>
      <c r="U56" s="220">
        <v>0</v>
      </c>
      <c r="V56" s="18">
        <f t="shared" si="1"/>
        <v>15995</v>
      </c>
      <c r="W56" s="18">
        <v>90</v>
      </c>
      <c r="X56" s="166">
        <v>19399</v>
      </c>
      <c r="Y56" s="166">
        <v>51746</v>
      </c>
    </row>
    <row r="57" spans="1:25" x14ac:dyDescent="0.3">
      <c r="A57" s="17" t="s">
        <v>66</v>
      </c>
      <c r="B57" s="220">
        <v>318</v>
      </c>
      <c r="C57" s="220">
        <v>308</v>
      </c>
      <c r="D57" s="215">
        <v>3377</v>
      </c>
      <c r="E57" s="215">
        <v>2849</v>
      </c>
      <c r="F57" s="215">
        <v>80600</v>
      </c>
      <c r="G57" s="209">
        <f>F57/Expenditures!P57</f>
        <v>0.81376330190012724</v>
      </c>
      <c r="H57" s="215">
        <v>42270</v>
      </c>
      <c r="I57" s="210">
        <f>H57/Expenditures!P57</f>
        <v>0.42677139914787071</v>
      </c>
      <c r="J57" s="215">
        <v>2163</v>
      </c>
      <c r="K57" s="220">
        <v>7</v>
      </c>
      <c r="L57" s="220">
        <v>0</v>
      </c>
      <c r="M57" s="220">
        <v>0</v>
      </c>
      <c r="N57" s="220">
        <v>0</v>
      </c>
      <c r="O57" s="220">
        <v>0</v>
      </c>
      <c r="P57" s="220">
        <f t="shared" si="0"/>
        <v>7</v>
      </c>
      <c r="Q57" s="220">
        <v>53</v>
      </c>
      <c r="R57" s="220">
        <v>0</v>
      </c>
      <c r="S57" s="220">
        <v>0</v>
      </c>
      <c r="T57" s="220">
        <v>0</v>
      </c>
      <c r="U57" s="220">
        <v>0</v>
      </c>
      <c r="V57" s="18">
        <f t="shared" si="1"/>
        <v>53</v>
      </c>
      <c r="W57" s="18">
        <v>54</v>
      </c>
      <c r="X57" s="166">
        <v>13587</v>
      </c>
      <c r="Y57" s="166">
        <v>14945</v>
      </c>
    </row>
    <row r="58" spans="1:25" x14ac:dyDescent="0.3">
      <c r="A58" s="17"/>
      <c r="B58" s="223"/>
      <c r="C58" s="224"/>
      <c r="D58" s="231"/>
      <c r="E58" s="231"/>
      <c r="F58" s="224"/>
      <c r="G58" s="209"/>
      <c r="H58" s="230"/>
      <c r="I58" s="210"/>
      <c r="J58" s="224"/>
      <c r="K58" s="224"/>
      <c r="L58" s="224"/>
      <c r="M58" s="224"/>
      <c r="N58" s="224"/>
      <c r="O58" s="224"/>
      <c r="P58" s="220"/>
      <c r="Q58" s="224"/>
      <c r="R58" s="224"/>
      <c r="S58" s="224"/>
      <c r="T58" s="224"/>
      <c r="U58" s="224"/>
      <c r="V58" s="18"/>
    </row>
    <row r="59" spans="1:25" x14ac:dyDescent="0.3">
      <c r="A59" s="23" t="s">
        <v>67</v>
      </c>
      <c r="B59" s="226"/>
      <c r="C59" s="227"/>
      <c r="D59" s="226"/>
      <c r="E59" s="226"/>
      <c r="F59" s="227"/>
      <c r="G59" s="209"/>
      <c r="H59" s="230"/>
      <c r="I59" s="210"/>
      <c r="J59" s="227"/>
      <c r="K59" s="227"/>
      <c r="L59" s="227"/>
      <c r="M59" s="227"/>
      <c r="N59" s="227"/>
      <c r="O59" s="227"/>
      <c r="P59" s="220"/>
      <c r="Q59" s="227"/>
      <c r="R59" s="227"/>
      <c r="S59" s="227"/>
      <c r="T59" s="227"/>
      <c r="U59" s="227"/>
      <c r="V59" s="18"/>
    </row>
    <row r="60" spans="1:25" x14ac:dyDescent="0.3">
      <c r="A60" s="17" t="s">
        <v>68</v>
      </c>
      <c r="B60" s="220">
        <v>453</v>
      </c>
      <c r="C60" s="220">
        <v>499</v>
      </c>
      <c r="D60" s="220">
        <v>88</v>
      </c>
      <c r="E60" s="220">
        <v>70</v>
      </c>
      <c r="F60" s="215">
        <v>460495</v>
      </c>
      <c r="G60" s="209">
        <f>F60/Expenditures!P60</f>
        <v>2.0343030062067897</v>
      </c>
      <c r="H60" s="215">
        <v>172604</v>
      </c>
      <c r="I60" s="210">
        <f>H60/Expenditures!P60</f>
        <v>0.76250303713029843</v>
      </c>
      <c r="J60" s="215">
        <v>54954</v>
      </c>
      <c r="K60" s="215">
        <v>1498</v>
      </c>
      <c r="L60" s="215">
        <v>1628</v>
      </c>
      <c r="M60" s="220">
        <v>424</v>
      </c>
      <c r="N60" s="220">
        <v>996</v>
      </c>
      <c r="O60" s="220">
        <v>361</v>
      </c>
      <c r="P60" s="220">
        <f t="shared" si="0"/>
        <v>4907</v>
      </c>
      <c r="Q60" s="215">
        <v>16779</v>
      </c>
      <c r="R60" s="215">
        <v>46471</v>
      </c>
      <c r="S60" s="215">
        <v>4879</v>
      </c>
      <c r="T60" s="215">
        <v>20620</v>
      </c>
      <c r="U60" s="215">
        <v>25000</v>
      </c>
      <c r="V60" s="18">
        <f t="shared" si="1"/>
        <v>113749</v>
      </c>
      <c r="W60" s="18">
        <v>179</v>
      </c>
      <c r="X60" s="166">
        <v>33498</v>
      </c>
      <c r="Y60" s="166">
        <v>62198</v>
      </c>
    </row>
    <row r="61" spans="1:25" x14ac:dyDescent="0.3">
      <c r="A61" s="17" t="s">
        <v>69</v>
      </c>
      <c r="B61" s="215">
        <v>8519</v>
      </c>
      <c r="C61" s="215">
        <v>7011</v>
      </c>
      <c r="D61" s="215">
        <v>19088</v>
      </c>
      <c r="E61" s="215">
        <v>13416</v>
      </c>
      <c r="F61" s="215">
        <v>428497</v>
      </c>
      <c r="G61" s="209">
        <f>F61/Expenditures!P61</f>
        <v>1.340087505042955</v>
      </c>
      <c r="H61" s="215">
        <v>195638</v>
      </c>
      <c r="I61" s="210">
        <f>H61/Expenditures!P61</f>
        <v>0.6118410147832859</v>
      </c>
      <c r="J61" s="215">
        <v>40369</v>
      </c>
      <c r="K61" s="220">
        <v>575</v>
      </c>
      <c r="L61" s="220">
        <v>400</v>
      </c>
      <c r="M61" s="220">
        <v>181</v>
      </c>
      <c r="N61" s="220">
        <v>300</v>
      </c>
      <c r="O61" s="220">
        <v>187</v>
      </c>
      <c r="P61" s="220">
        <f t="shared" si="0"/>
        <v>1643</v>
      </c>
      <c r="Q61" s="215">
        <v>16460</v>
      </c>
      <c r="R61" s="215">
        <v>17877</v>
      </c>
      <c r="S61" s="215">
        <v>1606</v>
      </c>
      <c r="T61" s="215">
        <v>2790</v>
      </c>
      <c r="U61" s="215">
        <v>11937</v>
      </c>
      <c r="V61" s="18">
        <f t="shared" si="1"/>
        <v>50670</v>
      </c>
      <c r="W61" s="18">
        <v>336</v>
      </c>
      <c r="X61" s="166">
        <v>74180</v>
      </c>
      <c r="Y61" s="166">
        <v>985183</v>
      </c>
    </row>
    <row r="62" spans="1:25" x14ac:dyDescent="0.3">
      <c r="A62" s="17" t="s">
        <v>70</v>
      </c>
      <c r="B62" s="220">
        <v>454</v>
      </c>
      <c r="C62" s="220">
        <v>403</v>
      </c>
      <c r="D62" s="220">
        <v>753</v>
      </c>
      <c r="E62" s="220">
        <v>474</v>
      </c>
      <c r="F62" s="215">
        <v>224096</v>
      </c>
      <c r="G62" s="209">
        <f>F62/Expenditures!P62</f>
        <v>1.0618449233335228</v>
      </c>
      <c r="H62" s="215">
        <v>55031</v>
      </c>
      <c r="I62" s="210">
        <f>H62/Expenditures!P62</f>
        <v>0.26075605087090842</v>
      </c>
      <c r="J62" s="215">
        <v>41491</v>
      </c>
      <c r="K62" s="220">
        <v>484</v>
      </c>
      <c r="L62" s="220">
        <v>517</v>
      </c>
      <c r="M62" s="220">
        <v>118</v>
      </c>
      <c r="N62" s="220">
        <v>373</v>
      </c>
      <c r="O62" s="220">
        <v>1</v>
      </c>
      <c r="P62" s="220">
        <f t="shared" si="0"/>
        <v>1493</v>
      </c>
      <c r="Q62" s="215">
        <v>8692</v>
      </c>
      <c r="R62" s="215">
        <v>9583</v>
      </c>
      <c r="S62" s="215">
        <v>1001</v>
      </c>
      <c r="T62" s="215">
        <v>6989</v>
      </c>
      <c r="U62" s="220">
        <v>200</v>
      </c>
      <c r="V62" s="18">
        <f t="shared" si="1"/>
        <v>26465</v>
      </c>
      <c r="W62" s="18">
        <v>141</v>
      </c>
      <c r="X62" s="166">
        <v>41931</v>
      </c>
      <c r="Y62" s="166">
        <v>19806</v>
      </c>
    </row>
    <row r="63" spans="1:25" x14ac:dyDescent="0.3">
      <c r="A63" s="17" t="s">
        <v>71</v>
      </c>
      <c r="B63" s="215">
        <v>2240</v>
      </c>
      <c r="C63" s="220">
        <v>508</v>
      </c>
      <c r="D63" s="220">
        <v>390</v>
      </c>
      <c r="E63" s="220">
        <v>345</v>
      </c>
      <c r="F63" s="215">
        <v>261980</v>
      </c>
      <c r="G63" s="209">
        <f>F63/Expenditures!P63</f>
        <v>1.2032333624213476</v>
      </c>
      <c r="H63" s="215">
        <v>47755</v>
      </c>
      <c r="I63" s="210">
        <f>H63/Expenditures!P63</f>
        <v>0.21933128186285766</v>
      </c>
      <c r="J63" s="215">
        <v>17546</v>
      </c>
      <c r="K63" s="220">
        <v>227</v>
      </c>
      <c r="L63" s="220">
        <v>173</v>
      </c>
      <c r="M63" s="220">
        <v>23</v>
      </c>
      <c r="N63" s="220">
        <v>18</v>
      </c>
      <c r="O63" s="220">
        <v>19</v>
      </c>
      <c r="P63" s="220">
        <f t="shared" si="0"/>
        <v>460</v>
      </c>
      <c r="Q63" s="215">
        <v>10420</v>
      </c>
      <c r="R63" s="215">
        <v>4158</v>
      </c>
      <c r="S63" s="215">
        <v>1040</v>
      </c>
      <c r="T63" s="215">
        <v>1201</v>
      </c>
      <c r="U63" s="215">
        <v>8042</v>
      </c>
      <c r="V63" s="18">
        <f t="shared" si="1"/>
        <v>24861</v>
      </c>
      <c r="W63" s="18">
        <v>272</v>
      </c>
      <c r="X63" s="166">
        <v>46882</v>
      </c>
      <c r="Y63" s="18">
        <v>-1</v>
      </c>
    </row>
    <row r="64" spans="1:25" x14ac:dyDescent="0.3">
      <c r="A64" s="17" t="s">
        <v>72</v>
      </c>
      <c r="B64" s="220">
        <v>380</v>
      </c>
      <c r="C64" s="220">
        <v>326</v>
      </c>
      <c r="D64" s="215">
        <v>2168</v>
      </c>
      <c r="E64" s="215">
        <v>1446</v>
      </c>
      <c r="F64" s="215">
        <v>263893</v>
      </c>
      <c r="G64" s="209">
        <f>F64/Expenditures!P64</f>
        <v>1.5506607670656536</v>
      </c>
      <c r="H64" s="215">
        <v>138303</v>
      </c>
      <c r="I64" s="210">
        <f>H64/Expenditures!P64</f>
        <v>0.81268179173938337</v>
      </c>
      <c r="J64" s="215">
        <v>47652</v>
      </c>
      <c r="K64" s="220">
        <v>384</v>
      </c>
      <c r="L64" s="220">
        <v>108</v>
      </c>
      <c r="M64" s="220">
        <v>123</v>
      </c>
      <c r="N64" s="220">
        <v>226</v>
      </c>
      <c r="O64" s="220">
        <v>113</v>
      </c>
      <c r="P64" s="220">
        <f t="shared" si="0"/>
        <v>954</v>
      </c>
      <c r="Q64" s="215">
        <v>9478</v>
      </c>
      <c r="R64" s="215">
        <v>7215</v>
      </c>
      <c r="S64" s="215">
        <v>1337</v>
      </c>
      <c r="T64" s="215">
        <v>4530</v>
      </c>
      <c r="U64" s="215">
        <v>10572</v>
      </c>
      <c r="V64" s="18">
        <f t="shared" si="1"/>
        <v>33132</v>
      </c>
      <c r="W64" s="18">
        <v>107</v>
      </c>
      <c r="X64" s="166">
        <v>26674</v>
      </c>
      <c r="Y64" s="166">
        <v>115593</v>
      </c>
    </row>
    <row r="65" spans="1:25" x14ac:dyDescent="0.3">
      <c r="A65" s="17"/>
      <c r="B65" s="226"/>
      <c r="C65" s="224"/>
      <c r="D65" s="226"/>
      <c r="E65" s="226"/>
      <c r="F65" s="224"/>
      <c r="G65" s="209"/>
      <c r="H65" s="230"/>
      <c r="I65" s="210"/>
      <c r="J65" s="224"/>
      <c r="K65" s="224"/>
      <c r="L65" s="224"/>
      <c r="M65" s="224"/>
      <c r="N65" s="224"/>
      <c r="O65" s="224"/>
      <c r="P65" s="220"/>
      <c r="Q65" s="224"/>
      <c r="R65" s="224"/>
      <c r="S65" s="224"/>
      <c r="T65" s="224"/>
      <c r="U65" s="224"/>
      <c r="V65" s="18"/>
    </row>
    <row r="66" spans="1:25" x14ac:dyDescent="0.3">
      <c r="A66" s="23" t="s">
        <v>73</v>
      </c>
      <c r="B66" s="226"/>
      <c r="C66" s="224"/>
      <c r="D66" s="226"/>
      <c r="E66" s="226"/>
      <c r="F66" s="224"/>
      <c r="G66" s="209"/>
      <c r="H66" s="230"/>
      <c r="I66" s="210"/>
      <c r="J66" s="224"/>
      <c r="K66" s="224"/>
      <c r="L66" s="224"/>
      <c r="M66" s="224"/>
      <c r="N66" s="224"/>
      <c r="O66" s="224"/>
      <c r="P66" s="220"/>
      <c r="Q66" s="224"/>
      <c r="R66" s="224"/>
      <c r="S66" s="224"/>
      <c r="T66" s="224"/>
      <c r="U66" s="224"/>
      <c r="V66" s="18"/>
    </row>
    <row r="67" spans="1:25" x14ac:dyDescent="0.3">
      <c r="A67" s="17" t="s">
        <v>74</v>
      </c>
      <c r="B67" s="223">
        <v>0</v>
      </c>
      <c r="C67" s="224">
        <v>0</v>
      </c>
      <c r="D67" s="223">
        <v>0</v>
      </c>
      <c r="E67" s="223">
        <v>0</v>
      </c>
      <c r="F67" s="215">
        <v>6405</v>
      </c>
      <c r="G67" s="209">
        <f>F67/Expenditures!P67</f>
        <v>1.9403211148136927</v>
      </c>
      <c r="H67" s="215">
        <v>5175</v>
      </c>
      <c r="I67" s="210">
        <f>H67/Expenditures!P67</f>
        <v>1.5677067555286277</v>
      </c>
      <c r="J67" s="215">
        <v>8223</v>
      </c>
      <c r="K67" s="220">
        <v>1</v>
      </c>
      <c r="L67" s="220">
        <v>2</v>
      </c>
      <c r="M67" s="220">
        <v>0</v>
      </c>
      <c r="N67" s="220">
        <v>1</v>
      </c>
      <c r="O67" s="220">
        <v>0</v>
      </c>
      <c r="P67" s="220">
        <f t="shared" si="0"/>
        <v>4</v>
      </c>
      <c r="Q67" s="220">
        <v>7</v>
      </c>
      <c r="R67" s="220">
        <v>37</v>
      </c>
      <c r="S67" s="220">
        <v>0</v>
      </c>
      <c r="T67" s="220">
        <v>24</v>
      </c>
      <c r="U67" s="220">
        <v>0</v>
      </c>
      <c r="V67" s="18">
        <f t="shared" si="1"/>
        <v>68</v>
      </c>
      <c r="W67" s="18">
        <v>4</v>
      </c>
      <c r="X67" s="18">
        <v>613</v>
      </c>
      <c r="Y67" s="22">
        <v>-3</v>
      </c>
    </row>
    <row r="68" spans="1:25" x14ac:dyDescent="0.3">
      <c r="A68" s="17" t="s">
        <v>75</v>
      </c>
      <c r="B68" s="220">
        <v>21</v>
      </c>
      <c r="C68" s="220">
        <v>21</v>
      </c>
      <c r="D68" s="220">
        <v>269</v>
      </c>
      <c r="E68" s="220">
        <v>204</v>
      </c>
      <c r="F68" s="215">
        <v>18247</v>
      </c>
      <c r="G68" s="209">
        <f>F68/Expenditures!P68</f>
        <v>1.0825225439012816</v>
      </c>
      <c r="H68" s="215">
        <v>15034</v>
      </c>
      <c r="I68" s="210">
        <f>H68/Expenditures!P68</f>
        <v>0.89190792596108215</v>
      </c>
      <c r="J68" s="215">
        <v>3000</v>
      </c>
      <c r="K68" s="220">
        <v>69</v>
      </c>
      <c r="L68" s="220">
        <v>10</v>
      </c>
      <c r="M68" s="220">
        <v>14</v>
      </c>
      <c r="N68" s="220">
        <v>22</v>
      </c>
      <c r="O68" s="220">
        <v>19</v>
      </c>
      <c r="P68" s="220">
        <f t="shared" si="0"/>
        <v>134</v>
      </c>
      <c r="Q68" s="220">
        <v>602</v>
      </c>
      <c r="R68" s="220">
        <v>252</v>
      </c>
      <c r="S68" s="220">
        <v>67</v>
      </c>
      <c r="T68" s="220">
        <v>648</v>
      </c>
      <c r="U68" s="220">
        <v>555</v>
      </c>
      <c r="V68" s="18">
        <f t="shared" si="1"/>
        <v>2124</v>
      </c>
      <c r="W68" s="18">
        <v>18</v>
      </c>
      <c r="X68" s="166">
        <v>2862</v>
      </c>
      <c r="Y68" s="166">
        <v>6552</v>
      </c>
    </row>
    <row r="69" spans="1:25" x14ac:dyDescent="0.3">
      <c r="A69" s="17"/>
      <c r="B69" s="19"/>
      <c r="C69" s="19"/>
      <c r="D69" s="19"/>
      <c r="E69" s="19"/>
      <c r="F69" s="25"/>
      <c r="G69" s="20"/>
      <c r="H69" s="25"/>
      <c r="I69" s="210"/>
      <c r="J69" s="25"/>
      <c r="K69" s="19"/>
      <c r="L69" s="19"/>
      <c r="M69" s="19"/>
      <c r="N69" s="19"/>
      <c r="O69" s="19"/>
      <c r="P69" s="19"/>
      <c r="Q69" s="25"/>
      <c r="R69" s="25"/>
      <c r="S69" s="19"/>
      <c r="T69" s="19"/>
      <c r="U69" s="19"/>
      <c r="V69" s="25"/>
    </row>
    <row r="70" spans="1:25" x14ac:dyDescent="0.3">
      <c r="A70" s="212" t="s">
        <v>76</v>
      </c>
      <c r="B70" s="213">
        <f>SUM(B4:B69)</f>
        <v>40850</v>
      </c>
      <c r="C70" s="213">
        <f>SUM(C4:C69)</f>
        <v>38782</v>
      </c>
      <c r="D70" s="213">
        <f>SUM(D4:D69)</f>
        <v>50443</v>
      </c>
      <c r="E70" s="213">
        <f>SUM(E4:E69)</f>
        <v>40402</v>
      </c>
      <c r="F70" s="213">
        <f>SUM(F4:F69)</f>
        <v>3792945</v>
      </c>
      <c r="G70" s="214">
        <f>SUM(G4:G69)/53</f>
        <v>1.17474650450503</v>
      </c>
      <c r="H70" s="213">
        <f>SUM(H4:H69)</f>
        <v>1491022</v>
      </c>
      <c r="I70" s="210"/>
      <c r="J70" s="213">
        <f t="shared" ref="J70:V70" si="2">SUM(J4:J69)</f>
        <v>640087</v>
      </c>
      <c r="K70" s="213">
        <f t="shared" si="2"/>
        <v>5552</v>
      </c>
      <c r="L70" s="213">
        <f t="shared" si="2"/>
        <v>5644</v>
      </c>
      <c r="M70" s="213">
        <f t="shared" si="2"/>
        <v>1493</v>
      </c>
      <c r="N70" s="213"/>
      <c r="O70" s="213"/>
      <c r="P70" s="213">
        <f t="shared" si="2"/>
        <v>18594</v>
      </c>
      <c r="Q70" s="213">
        <f t="shared" si="2"/>
        <v>107883</v>
      </c>
      <c r="R70" s="213">
        <f t="shared" si="2"/>
        <v>173086</v>
      </c>
      <c r="S70" s="213">
        <f t="shared" si="2"/>
        <v>16860</v>
      </c>
      <c r="T70" s="213"/>
      <c r="U70" s="213"/>
      <c r="V70" s="213">
        <f t="shared" si="2"/>
        <v>456971</v>
      </c>
      <c r="W70" s="72">
        <f>SUM(W4:W68)</f>
        <v>2496</v>
      </c>
      <c r="X70" s="26">
        <f>SUM(X4:X68)</f>
        <v>615365</v>
      </c>
      <c r="Y70" s="26">
        <f>SUM(Y4:Y68)</f>
        <v>2706541</v>
      </c>
    </row>
  </sheetData>
  <mergeCells count="4">
    <mergeCell ref="B1:E1"/>
    <mergeCell ref="F1:J1"/>
    <mergeCell ref="K1:P1"/>
    <mergeCell ref="Q1:V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Operations</vt:lpstr>
      <vt:lpstr>Income</vt:lpstr>
      <vt:lpstr>City and County Funds</vt:lpstr>
      <vt:lpstr>Expenditures</vt:lpstr>
      <vt:lpstr>Collections</vt:lpstr>
      <vt:lpstr>Circ by System</vt:lpstr>
      <vt:lpstr>Circ by Branch</vt:lpstr>
      <vt:lpstr>Library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Carr</dc:creator>
  <cp:lastModifiedBy>Tracy Carr</cp:lastModifiedBy>
  <dcterms:created xsi:type="dcterms:W3CDTF">2023-06-14T15:57:06Z</dcterms:created>
  <dcterms:modified xsi:type="dcterms:W3CDTF">2023-08-16T16:15:31Z</dcterms:modified>
</cp:coreProperties>
</file>