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carr\Desktop\"/>
    </mc:Choice>
  </mc:AlternateContent>
  <xr:revisionPtr revIDLastSave="0" documentId="8_{D43E58F7-438C-423B-A316-4AA9F1C04E31}" xr6:coauthVersionLast="37" xr6:coauthVersionMax="37" xr10:uidLastSave="{00000000-0000-0000-0000-000000000000}"/>
  <bookViews>
    <workbookView xWindow="0" yWindow="0" windowWidth="28800" windowHeight="11625" tabRatio="802" xr2:uid="{00000000-000D-0000-FFFF-FFFF00000000}"/>
  </bookViews>
  <sheets>
    <sheet name="Operations" sheetId="1" r:id="rId1"/>
    <sheet name="Income" sheetId="2" r:id="rId2"/>
    <sheet name="Expenditures" sheetId="3" r:id="rId3"/>
    <sheet name="Collections " sheetId="4" r:id="rId4"/>
    <sheet name="Systemwide Circulation" sheetId="16" r:id="rId5"/>
    <sheet name="Library Services" sheetId="5" r:id="rId6"/>
    <sheet name="Technology Services" sheetId="9" r:id="rId7"/>
    <sheet name="Internet Use Statistics" sheetId="6" r:id="rId8"/>
    <sheet name="City and County Funds" sheetId="18" r:id="rId9"/>
    <sheet name="Circulation by Branch" sheetId="17" r:id="rId10"/>
  </sheets>
  <definedNames>
    <definedName name="_xlnm.Print_Titles" localSheetId="9">'Circulation by Branch'!$1:$1</definedName>
    <definedName name="_xlnm.Print_Titles" localSheetId="3">'Collections '!$1:$2</definedName>
    <definedName name="_xlnm.Print_Titles" localSheetId="2">Expenditures!$1:$2</definedName>
    <definedName name="_xlnm.Print_Titles" localSheetId="1">Income!$1:$2</definedName>
    <definedName name="_xlnm.Print_Titles" localSheetId="7">'Internet Use Statistics'!$1:$2</definedName>
    <definedName name="_xlnm.Print_Titles" localSheetId="5">'Library Services'!$1:$2</definedName>
    <definedName name="_xlnm.Print_Titles" localSheetId="0">Operations!$1:$2</definedName>
    <definedName name="_xlnm.Print_Titles" localSheetId="4">'Systemwide Circulation'!$1:$2</definedName>
    <definedName name="_xlnm.Print_Titles" localSheetId="6">'Technology Services'!$1:$2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1" i="1" l="1"/>
  <c r="J70" i="1"/>
  <c r="K70" i="1"/>
  <c r="I70" i="1"/>
  <c r="H70" i="1"/>
  <c r="G70" i="1"/>
  <c r="F70" i="1"/>
  <c r="P72" i="16"/>
  <c r="G70" i="16"/>
  <c r="G171" i="18"/>
  <c r="D171" i="18"/>
  <c r="H169" i="18"/>
  <c r="H168" i="18"/>
  <c r="H161" i="18"/>
  <c r="H160" i="18"/>
  <c r="H156" i="18"/>
  <c r="H145" i="18"/>
  <c r="H129" i="18"/>
  <c r="H122" i="18"/>
  <c r="H110" i="18"/>
  <c r="H106" i="18"/>
  <c r="H104" i="18"/>
  <c r="H97" i="18"/>
  <c r="H95" i="18"/>
  <c r="H92" i="18"/>
  <c r="H91" i="18"/>
  <c r="H89" i="18"/>
  <c r="H88" i="18"/>
  <c r="H81" i="18"/>
  <c r="H78" i="18"/>
  <c r="H77" i="18"/>
  <c r="H74" i="18"/>
  <c r="H71" i="18"/>
  <c r="H69" i="18"/>
  <c r="H66" i="18"/>
  <c r="H63" i="18"/>
  <c r="H62" i="18"/>
  <c r="H59" i="18"/>
  <c r="H58" i="18"/>
  <c r="H57" i="18"/>
  <c r="H52" i="18"/>
  <c r="H49" i="18"/>
  <c r="H48" i="18"/>
  <c r="H47" i="18"/>
  <c r="H42" i="18"/>
  <c r="H41" i="18"/>
  <c r="H40" i="18"/>
  <c r="H39" i="18"/>
  <c r="H33" i="18"/>
  <c r="H28" i="18"/>
  <c r="H27" i="18"/>
  <c r="H23" i="18"/>
  <c r="H19" i="18"/>
  <c r="H18" i="18"/>
  <c r="H16" i="18"/>
  <c r="H14" i="18"/>
  <c r="H13" i="18"/>
  <c r="H12" i="18"/>
  <c r="H11" i="18"/>
  <c r="H10" i="18"/>
  <c r="H7" i="18"/>
  <c r="H4" i="18"/>
  <c r="H3" i="18"/>
  <c r="H171" i="18"/>
  <c r="N71" i="9"/>
  <c r="N74" i="3"/>
  <c r="F74" i="3"/>
  <c r="G74" i="3"/>
  <c r="I67" i="1"/>
  <c r="I66" i="1"/>
  <c r="I63" i="1"/>
  <c r="I62" i="1"/>
  <c r="I61" i="1"/>
  <c r="I59" i="1"/>
  <c r="I55" i="1"/>
  <c r="I53" i="1"/>
  <c r="I50" i="1"/>
  <c r="I49" i="1"/>
  <c r="I48" i="1"/>
  <c r="I47" i="1"/>
  <c r="I46" i="1"/>
  <c r="I44" i="1"/>
  <c r="I41" i="1"/>
  <c r="I40" i="1"/>
  <c r="I39" i="1"/>
  <c r="I38" i="1"/>
  <c r="I37" i="1"/>
  <c r="I36" i="1"/>
  <c r="I35" i="1"/>
  <c r="I34" i="1"/>
  <c r="I31" i="1"/>
  <c r="I30" i="1"/>
  <c r="I29" i="1"/>
  <c r="I28" i="1"/>
  <c r="I27" i="1"/>
  <c r="I26" i="1"/>
  <c r="I23" i="1"/>
  <c r="I22" i="1"/>
  <c r="I21" i="1"/>
  <c r="I20" i="1"/>
  <c r="I17" i="1"/>
  <c r="I14" i="1"/>
  <c r="I12" i="1"/>
  <c r="I11" i="1"/>
  <c r="I10" i="1"/>
  <c r="I9" i="1"/>
  <c r="I8" i="1"/>
  <c r="I7" i="1"/>
  <c r="I6" i="1"/>
  <c r="I5" i="1"/>
  <c r="I4" i="1"/>
  <c r="L70" i="4"/>
  <c r="M70" i="4"/>
  <c r="J70" i="16"/>
  <c r="I70" i="16"/>
  <c r="H70" i="16"/>
  <c r="L72" i="2"/>
  <c r="J72" i="2"/>
  <c r="K72" i="2"/>
  <c r="H72" i="2"/>
  <c r="I72" i="2"/>
  <c r="F72" i="2"/>
  <c r="G72" i="2"/>
  <c r="C72" i="2"/>
  <c r="B72" i="2"/>
  <c r="D70" i="2"/>
  <c r="M70" i="2"/>
  <c r="D69" i="2"/>
  <c r="M69" i="2"/>
  <c r="D66" i="2"/>
  <c r="M66" i="2"/>
  <c r="D65" i="2"/>
  <c r="M65" i="2"/>
  <c r="D64" i="2"/>
  <c r="M64" i="2"/>
  <c r="D63" i="2"/>
  <c r="M63" i="2"/>
  <c r="D62" i="2"/>
  <c r="M62" i="2"/>
  <c r="D58" i="2"/>
  <c r="D57" i="2"/>
  <c r="D56" i="2"/>
  <c r="D55" i="2"/>
  <c r="D52" i="2"/>
  <c r="D51" i="2"/>
  <c r="D50" i="2"/>
  <c r="D49" i="2"/>
  <c r="D48" i="2"/>
  <c r="D47" i="2"/>
  <c r="D46" i="2"/>
  <c r="D43" i="2"/>
  <c r="D42" i="2"/>
  <c r="D41" i="2"/>
  <c r="D40" i="2"/>
  <c r="D39" i="2"/>
  <c r="D38" i="2"/>
  <c r="D37" i="2"/>
  <c r="D36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5" i="2"/>
  <c r="D14" i="2"/>
  <c r="D13" i="2"/>
  <c r="D12" i="2"/>
  <c r="D11" i="2"/>
  <c r="D10" i="2"/>
  <c r="D9" i="2"/>
  <c r="D8" i="2"/>
  <c r="D7" i="2"/>
  <c r="D6" i="2"/>
  <c r="D5" i="2"/>
  <c r="D72" i="2"/>
  <c r="E72" i="2"/>
  <c r="M58" i="2"/>
  <c r="M57" i="2"/>
  <c r="M56" i="2"/>
  <c r="M55" i="2"/>
  <c r="M52" i="2"/>
  <c r="M51" i="2"/>
  <c r="M50" i="2"/>
  <c r="M49" i="2"/>
  <c r="M48" i="2"/>
  <c r="M47" i="2"/>
  <c r="M46" i="2"/>
  <c r="M43" i="2"/>
  <c r="M42" i="2"/>
  <c r="M41" i="2"/>
  <c r="M40" i="2"/>
  <c r="M39" i="2"/>
  <c r="M38" i="2"/>
  <c r="M37" i="2"/>
  <c r="M36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5" i="2"/>
  <c r="M14" i="2"/>
  <c r="M13" i="2"/>
  <c r="M12" i="2"/>
  <c r="M11" i="2"/>
  <c r="M10" i="2"/>
  <c r="M9" i="2"/>
  <c r="M8" i="2"/>
  <c r="M7" i="2"/>
  <c r="M6" i="2"/>
  <c r="M5" i="2"/>
  <c r="M72" i="2"/>
  <c r="G237" i="17"/>
  <c r="F237" i="17"/>
  <c r="B70" i="1"/>
  <c r="B70" i="16"/>
  <c r="C70" i="16"/>
  <c r="D70" i="16"/>
  <c r="E70" i="16"/>
  <c r="F70" i="16"/>
  <c r="I73" i="6"/>
  <c r="E70" i="1"/>
  <c r="J73" i="6"/>
  <c r="H70" i="4"/>
  <c r="I70" i="4"/>
  <c r="C71" i="9"/>
  <c r="D71" i="9"/>
  <c r="F71" i="9"/>
  <c r="G71" i="9"/>
  <c r="F70" i="5"/>
  <c r="G70" i="5"/>
  <c r="H70" i="5"/>
  <c r="I70" i="5"/>
  <c r="J70" i="5"/>
  <c r="P70" i="5"/>
  <c r="L70" i="5"/>
  <c r="H73" i="6"/>
  <c r="G73" i="6"/>
  <c r="F73" i="6"/>
  <c r="E73" i="6"/>
  <c r="D73" i="6"/>
  <c r="C73" i="6"/>
  <c r="B73" i="6"/>
  <c r="M71" i="9"/>
  <c r="L71" i="9"/>
  <c r="K71" i="9"/>
  <c r="J71" i="9"/>
  <c r="I71" i="9"/>
  <c r="H71" i="9"/>
  <c r="E71" i="9"/>
  <c r="B71" i="9"/>
  <c r="B70" i="5"/>
  <c r="C70" i="5"/>
  <c r="D70" i="5"/>
  <c r="E70" i="5"/>
  <c r="K70" i="5"/>
  <c r="M70" i="5"/>
  <c r="N70" i="5"/>
  <c r="O70" i="5"/>
  <c r="Q70" i="5"/>
  <c r="R70" i="5"/>
  <c r="K70" i="4"/>
  <c r="J70" i="4"/>
  <c r="G70" i="4"/>
  <c r="F70" i="4"/>
  <c r="E70" i="4"/>
  <c r="D70" i="4"/>
  <c r="C70" i="4"/>
  <c r="B70" i="4"/>
  <c r="O74" i="3"/>
  <c r="M74" i="3"/>
  <c r="K74" i="3"/>
  <c r="I74" i="3"/>
  <c r="H74" i="3"/>
  <c r="D74" i="3"/>
  <c r="C74" i="3"/>
  <c r="B74" i="3"/>
  <c r="D70" i="1"/>
  <c r="C70" i="1"/>
  <c r="J74" i="3"/>
  <c r="L74" i="3"/>
  <c r="E74" i="3"/>
</calcChain>
</file>

<file path=xl/sharedStrings.xml><?xml version="1.0" encoding="utf-8"?>
<sst xmlns="http://schemas.openxmlformats.org/spreadsheetml/2006/main" count="1468" uniqueCount="674">
  <si>
    <t>Population &amp; Branch Operations</t>
  </si>
  <si>
    <t>Employees</t>
  </si>
  <si>
    <t>Library Systems by Population</t>
  </si>
  <si>
    <t>Population</t>
  </si>
  <si>
    <t>Hours Weekly</t>
  </si>
  <si>
    <t>Days Weekly</t>
  </si>
  <si>
    <t xml:space="preserve">HQ &amp; Branches </t>
  </si>
  <si>
    <t>ALA Librarians</t>
  </si>
  <si>
    <t>Total Librarians</t>
  </si>
  <si>
    <t>All Other Staff</t>
  </si>
  <si>
    <t>Total Paid Employees</t>
  </si>
  <si>
    <t>FTE</t>
  </si>
  <si>
    <t>Volunteer Hours</t>
  </si>
  <si>
    <t>Director Salary Range</t>
  </si>
  <si>
    <t>Group I  Under 20,000 Population</t>
  </si>
  <si>
    <t>BENTON COUNTY LIBRARY</t>
  </si>
  <si>
    <t>CARROLL COUNTY PUBLIC LIBRARY</t>
  </si>
  <si>
    <t>COVINGTON COUNTY LIBRARY SYSTEM</t>
  </si>
  <si>
    <t>HARRIETTE PERSON MEMORIAL LIBRARY</t>
  </si>
  <si>
    <t>N/A</t>
  </si>
  <si>
    <t>HUMPHREYS COUNTY LIBRARY SYSTEM</t>
  </si>
  <si>
    <t>MARKS-QUITMAN COUNTY LIBRARY</t>
  </si>
  <si>
    <t>NOXUBEE COUNTY LIBRARY</t>
  </si>
  <si>
    <t>SHARKEY-ISSAQUENA LIBRARY SYSTEM</t>
  </si>
  <si>
    <t>TALLAHATCHIE COUNTY</t>
  </si>
  <si>
    <t>WILKINSON COUNTY WOODVILLE PUBLIC LIBRARY</t>
  </si>
  <si>
    <t>YALOBUSHA COUNTY LIBRARY</t>
  </si>
  <si>
    <t>Group II - 20,001 to 40,000</t>
  </si>
  <si>
    <t>BOLIVAR COUNTY LIBRARY</t>
  </si>
  <si>
    <t>CARNEGIE PUBLIC LIBRARY</t>
  </si>
  <si>
    <t>COPIAH-JEFFERSON REGIONAL LIBRARY</t>
  </si>
  <si>
    <t>EAST MISSISSIPPI REGIONAL LIBRARY</t>
  </si>
  <si>
    <t>ELIZABETH JONES LIBRARY</t>
  </si>
  <si>
    <t>GREENWOOD-LEFLORE PUBLIC LIBRARY</t>
  </si>
  <si>
    <t>JUDGE ARMSTRONG LIBRARY</t>
  </si>
  <si>
    <t>KEMPER-NEWTON REGIONAL LIBRARY</t>
  </si>
  <si>
    <t>MARSHALL COUNTY LIBRARY</t>
  </si>
  <si>
    <t>NESHOBA COUNTY PUBLIC LIBRARY</t>
  </si>
  <si>
    <t>SOUTH MISSISSIPPI REGIONAL LIBRARY</t>
  </si>
  <si>
    <t>SUNFLOWER COUNTY LIBRARY</t>
  </si>
  <si>
    <t>UNION COUNTY LIBRARY SYSTEM</t>
  </si>
  <si>
    <t>WAYNESBORO-WAYNE COUNTY LIBRARY SYSTEM</t>
  </si>
  <si>
    <t>YAZOO LIBRARY ASSOCIATION</t>
  </si>
  <si>
    <t>Group III - 40,001 to 60,000</t>
  </si>
  <si>
    <t>COLUMBUS-LOWNDES PUBLIC LIBRARY</t>
  </si>
  <si>
    <t>HANCOCK COUNTY LIBRARY</t>
  </si>
  <si>
    <t>LINCOLN-LAWRENCE-FRANKLIN REGIONAL LIBRARY</t>
  </si>
  <si>
    <t>PEARL RIVER COUNTY LIBRARY SYSTEM</t>
  </si>
  <si>
    <t>PINE FOREST REGIONAL LIBRARY</t>
  </si>
  <si>
    <t>STARKVILLE-OKTIBBEHA COUNTY LIBRARY SY</t>
  </si>
  <si>
    <t>WARREN COUNTY-VICKSBURG PUBLIC LIBRARY</t>
  </si>
  <si>
    <t>WASHINGTON COUNTY LIBRARY</t>
  </si>
  <si>
    <t>Group IV - 60,001 to 80,000</t>
  </si>
  <si>
    <t>DIXIE REGIONAL LIBRARY SYSTEM</t>
  </si>
  <si>
    <t>LAMAR COUNTY LIBRARY SYSTEM</t>
  </si>
  <si>
    <t>LAUREL-JONES COUNTY LIBRARY</t>
  </si>
  <si>
    <t>MERIDIAN-LAUDERDALE COUNTY PUBLIC LIBRARY</t>
  </si>
  <si>
    <t>PIKE-AMITE-WALTHALL LIBRARY SYSTEM</t>
  </si>
  <si>
    <t>THE LIBRARY OF HATTIESBURG, PETAL &amp; FORREST C</t>
  </si>
  <si>
    <t>TOMBIGBEE REGIONAL LIBRARY</t>
  </si>
  <si>
    <t>Group V - 80,001 to 125,000</t>
  </si>
  <si>
    <t>LEE-ITAWAMBA LIBRARY SYSTEM</t>
  </si>
  <si>
    <t>MADISON COUNTY LIBRARY SYSTEM</t>
  </si>
  <si>
    <t>MID-MISSISSIPPI REGIONAL LIBRARY</t>
  </si>
  <si>
    <t>NORTHEAST REGIONAL LIBRARY</t>
  </si>
  <si>
    <t>Group VI - 125,000+</t>
  </si>
  <si>
    <t>CENTRAL MISSISSIPPI REGIONAL LIBRARY</t>
  </si>
  <si>
    <t>FIRST REGIONAL LIBRARY</t>
  </si>
  <si>
    <t>HARRISON COUNTY LIBRARY SYSTEM</t>
  </si>
  <si>
    <t>JACKSON-GEORGE REGIONAL LIBRARY SYSTEM</t>
  </si>
  <si>
    <t>JACKSON/HINDS LIBRARY SYSTEM</t>
  </si>
  <si>
    <t>Independent</t>
  </si>
  <si>
    <t>BLACKMUR MEMORIAL LIBRARY</t>
  </si>
  <si>
    <t>LONG BEACH PUBLIC LIBRARY</t>
  </si>
  <si>
    <t>Totals:</t>
  </si>
  <si>
    <t>Local Funds  ($)</t>
  </si>
  <si>
    <t>Federal Funds  ($)</t>
  </si>
  <si>
    <t xml:space="preserve">State Funds ($) </t>
  </si>
  <si>
    <t>Other ($)</t>
  </si>
  <si>
    <t>Capital ($)</t>
  </si>
  <si>
    <t>Total ($)</t>
  </si>
  <si>
    <t>City</t>
  </si>
  <si>
    <t xml:space="preserve">County </t>
  </si>
  <si>
    <t xml:space="preserve">Total </t>
  </si>
  <si>
    <t>Per/Capita</t>
  </si>
  <si>
    <t>Income</t>
  </si>
  <si>
    <t xml:space="preserve"> Per/Capita</t>
  </si>
  <si>
    <t>Total Income</t>
  </si>
  <si>
    <t>Group I</t>
  </si>
  <si>
    <t>Covington County Library System</t>
  </si>
  <si>
    <t>Group III- 40,001- 60,000</t>
  </si>
  <si>
    <t xml:space="preserve"> </t>
  </si>
  <si>
    <t>Staffing Expenditures</t>
  </si>
  <si>
    <t>Materials Expenditures</t>
  </si>
  <si>
    <t>Other Expenditures</t>
  </si>
  <si>
    <t>Capital Expenditures</t>
  </si>
  <si>
    <t>Salaries</t>
  </si>
  <si>
    <t>Benefits</t>
  </si>
  <si>
    <t>Total</t>
  </si>
  <si>
    <t xml:space="preserve">Percent of total </t>
  </si>
  <si>
    <t>Print</t>
  </si>
  <si>
    <t>Electronic</t>
  </si>
  <si>
    <t>Other</t>
  </si>
  <si>
    <t>Databases</t>
  </si>
  <si>
    <t>Subscriptions</t>
  </si>
  <si>
    <t>Collections Total</t>
  </si>
  <si>
    <t>Total Withdrawals</t>
  </si>
  <si>
    <t>E-books</t>
  </si>
  <si>
    <t>Audio Physical</t>
  </si>
  <si>
    <t>Audio Download</t>
  </si>
  <si>
    <t>Video Physical</t>
  </si>
  <si>
    <t>Video Download</t>
  </si>
  <si>
    <t xml:space="preserve">Local </t>
  </si>
  <si>
    <t xml:space="preserve">Total Local and State* </t>
  </si>
  <si>
    <t>Per Capita</t>
  </si>
  <si>
    <t>Interlibrary Loans</t>
  </si>
  <si>
    <t>Library Patrons</t>
  </si>
  <si>
    <t>Programs Offered</t>
  </si>
  <si>
    <t>Program Attendance</t>
  </si>
  <si>
    <t xml:space="preserve"> Requests from other libraries</t>
  </si>
  <si>
    <t>Items Provided</t>
  </si>
  <si>
    <t>Requests by Your Library</t>
  </si>
  <si>
    <t>Items Received from other libraries</t>
  </si>
  <si>
    <t>Library Visits</t>
  </si>
  <si>
    <t>Registered Patrons</t>
  </si>
  <si>
    <t>Percentage Population Registered</t>
  </si>
  <si>
    <t>Reference Questions</t>
  </si>
  <si>
    <t xml:space="preserve">Children's </t>
  </si>
  <si>
    <t>YA</t>
  </si>
  <si>
    <t>Children's Programs</t>
  </si>
  <si>
    <t>YA Programs</t>
  </si>
  <si>
    <t>All  Programs</t>
  </si>
  <si>
    <t>Public Access Computers</t>
  </si>
  <si>
    <t>Outside Access</t>
  </si>
  <si>
    <t>Total # Computers in System</t>
  </si>
  <si>
    <t>Number of Public Internet Terminals</t>
  </si>
  <si>
    <t>Users Per Year</t>
  </si>
  <si>
    <t>Under 8</t>
  </si>
  <si>
    <t>Ages 8 - 11</t>
  </si>
  <si>
    <t>Ages 12- 18</t>
  </si>
  <si>
    <t>Ages 19-45</t>
  </si>
  <si>
    <t>Ages 45+</t>
  </si>
  <si>
    <t>Access to Internet at Home</t>
  </si>
  <si>
    <t>Database Use  Outside Library</t>
  </si>
  <si>
    <t xml:space="preserve">Patron Use of Internet for: </t>
  </si>
  <si>
    <t>Entertainment</t>
  </si>
  <si>
    <t>Social Networking</t>
  </si>
  <si>
    <t>E-mail</t>
  </si>
  <si>
    <t>Research</t>
  </si>
  <si>
    <t>Online Job Applications</t>
  </si>
  <si>
    <t>Online Classes</t>
  </si>
  <si>
    <t>Medical</t>
  </si>
  <si>
    <t>Government Programs</t>
  </si>
  <si>
    <t>STARKVILLE-OKTIBBEHA COUNTY LIBRARY SYSTEM</t>
  </si>
  <si>
    <t>Library System</t>
  </si>
  <si>
    <t>Library Branch</t>
  </si>
  <si>
    <t>Weeks open</t>
  </si>
  <si>
    <t>Hours Open/ Week</t>
  </si>
  <si>
    <t>Benoit Public Library</t>
  </si>
  <si>
    <t>Torrey Wood Memorial Library</t>
  </si>
  <si>
    <t>Dr. Robert T. Hollingsworth Public Library</t>
  </si>
  <si>
    <t>Thelma Rayner Memorial Library</t>
  </si>
  <si>
    <t>Arcola Library</t>
  </si>
  <si>
    <t>Vista J. Daniels</t>
  </si>
  <si>
    <t>Glen Allan Library</t>
  </si>
  <si>
    <t>New Augusta Public Library</t>
  </si>
  <si>
    <t>Alpha Center Library</t>
  </si>
  <si>
    <t>Brooksville Public Library</t>
  </si>
  <si>
    <t>Gunnison Public Library</t>
  </si>
  <si>
    <t>Marietta Library</t>
  </si>
  <si>
    <t xml:space="preserve">Chalybeate Library </t>
  </si>
  <si>
    <t>Crosby Public Library</t>
  </si>
  <si>
    <t>Crawford Public Library</t>
  </si>
  <si>
    <t>State Line Public Library</t>
  </si>
  <si>
    <t>Artesia Public Library</t>
  </si>
  <si>
    <t>Weir Public Library</t>
  </si>
  <si>
    <t>William Estes Powell Memorial Library</t>
  </si>
  <si>
    <t>McLain Public Library</t>
  </si>
  <si>
    <t>Lois A. Flagg Library</t>
  </si>
  <si>
    <t>Jefferson County Library</t>
  </si>
  <si>
    <t>R. T. Prince Memorial Library</t>
  </si>
  <si>
    <t>Hamilton Public Library</t>
  </si>
  <si>
    <t>Scooba Public Library</t>
  </si>
  <si>
    <t>Houlka Public Library</t>
  </si>
  <si>
    <t>Stonewall Public Library</t>
  </si>
  <si>
    <t>Potts Camp Library</t>
  </si>
  <si>
    <t>Kevin Poole Van Cleave Memorial Library</t>
  </si>
  <si>
    <t>Progress Public Library</t>
  </si>
  <si>
    <t>Sherman Public Library</t>
  </si>
  <si>
    <t>Mathiston Public Library</t>
  </si>
  <si>
    <t>Rosedale Public Library</t>
  </si>
  <si>
    <t>DeKalb Public Library</t>
  </si>
  <si>
    <t>Georgetown Public Library</t>
  </si>
  <si>
    <t>Osyka Public Library</t>
  </si>
  <si>
    <t>Pickens Public Library</t>
  </si>
  <si>
    <t>Blue Mountain Library</t>
  </si>
  <si>
    <t>Polkville Public Library</t>
  </si>
  <si>
    <t>West Public Library</t>
  </si>
  <si>
    <t>Pachuta Public Library</t>
  </si>
  <si>
    <t>Tutwiler Public Library</t>
  </si>
  <si>
    <t>Harrisville Public Library</t>
  </si>
  <si>
    <t>Wilkinson County Woodville Public Library</t>
  </si>
  <si>
    <t>Wren Public Library</t>
  </si>
  <si>
    <t>Ruth B. French Library</t>
  </si>
  <si>
    <t>Tchula Public Library</t>
  </si>
  <si>
    <t>Annie T. Jeffers Library</t>
  </si>
  <si>
    <t>Sebastopol Public Library</t>
  </si>
  <si>
    <t>Goodman Public Library</t>
  </si>
  <si>
    <t>Lake Public Library</t>
  </si>
  <si>
    <t>Hickory Flat Public Library</t>
  </si>
  <si>
    <t>Alfred Rankins Memorial LIbrary</t>
  </si>
  <si>
    <t>Charles B. Murphy Pearlington Public Library</t>
  </si>
  <si>
    <t>Sturgis Public Library</t>
  </si>
  <si>
    <t>Avon Library</t>
  </si>
  <si>
    <t>Oakland Public Library</t>
  </si>
  <si>
    <t>Fannie Lou Hamer Library</t>
  </si>
  <si>
    <t>Jessie Mae Everett Public Library</t>
  </si>
  <si>
    <t>Kilmichael Public Library</t>
  </si>
  <si>
    <t>Inverness Public Library</t>
  </si>
  <si>
    <t>William &amp; Dolores Mauldin Library</t>
  </si>
  <si>
    <t>New Hebron Public Library</t>
  </si>
  <si>
    <t>Nance-McNeely Memorial Library</t>
  </si>
  <si>
    <t>Bond Memorial Library</t>
  </si>
  <si>
    <t>Leakesville Public Library</t>
  </si>
  <si>
    <t>Dorothy J. Lowe Memorial Library</t>
  </si>
  <si>
    <t>Choctaw County Public Library</t>
  </si>
  <si>
    <t>Mary Weems Parker Memorial Library</t>
  </si>
  <si>
    <t>Richton Public Library</t>
  </si>
  <si>
    <t>Puckett Public Library</t>
  </si>
  <si>
    <t xml:space="preserve">Rienzi Library </t>
  </si>
  <si>
    <t>Horace Stansel Library</t>
  </si>
  <si>
    <t>Evelyn T. Majure Library</t>
  </si>
  <si>
    <t>Lee County Library Bookmobile</t>
  </si>
  <si>
    <t xml:space="preserve">Emily Jones Pointer Public Library </t>
  </si>
  <si>
    <t>Paul E. Griffin Library</t>
  </si>
  <si>
    <t>Liberty Public Library</t>
  </si>
  <si>
    <t>Sharkey-Issaquena County Library</t>
  </si>
  <si>
    <t>Duck Hill Public Library</t>
  </si>
  <si>
    <t>Edmondson Memorial Library</t>
  </si>
  <si>
    <t>Okolona Carnegie Library</t>
  </si>
  <si>
    <t>Leland Library</t>
  </si>
  <si>
    <t>R.G. Bolden/Anna Bell-Moore Library</t>
  </si>
  <si>
    <t>Lexington Public Library</t>
  </si>
  <si>
    <t>Enterprise Public Library</t>
  </si>
  <si>
    <t>Webster County Public Library</t>
  </si>
  <si>
    <t xml:space="preserve">Walnut Public Library </t>
  </si>
  <si>
    <t>Sam Lapidus Memorial Public Library</t>
  </si>
  <si>
    <t>Calhoun City Library</t>
  </si>
  <si>
    <t>Maben Public Library</t>
  </si>
  <si>
    <t>Union Public Library</t>
  </si>
  <si>
    <t>Dr. Frank L. Leggett Public Library</t>
  </si>
  <si>
    <t>Conner Graham Memorial Library</t>
  </si>
  <si>
    <t>Evon A. Ford Public Library</t>
  </si>
  <si>
    <t>Blackmur Memorial Library</t>
  </si>
  <si>
    <t>Jessie J. Edwards Public Library</t>
  </si>
  <si>
    <t>Magnolia Public Library</t>
  </si>
  <si>
    <t>Quitman Public Library</t>
  </si>
  <si>
    <t>Belmont Library</t>
  </si>
  <si>
    <t xml:space="preserve">Tishomingo Public Library </t>
  </si>
  <si>
    <t>Stone County Library</t>
  </si>
  <si>
    <t>Charleston Public Library</t>
  </si>
  <si>
    <t>Coffeeville Public Library</t>
  </si>
  <si>
    <t>Saucier Children's Library</t>
  </si>
  <si>
    <t>Ella Bess Austin Library</t>
  </si>
  <si>
    <t>Pelahatchie Public Library</t>
  </si>
  <si>
    <t>Yazoo Library Association</t>
  </si>
  <si>
    <t>George W Covington Memorial Library</t>
  </si>
  <si>
    <t>Floyd J. Robinson Memorial Library</t>
  </si>
  <si>
    <t>Margaret Walker Alexander Library</t>
  </si>
  <si>
    <t>Medgar Evers Library</t>
  </si>
  <si>
    <t>Anne Spencer Cox Library</t>
  </si>
  <si>
    <t>Sandhill Public Library</t>
  </si>
  <si>
    <t>Houston Carnegie Library</t>
  </si>
  <si>
    <t>Ada Session Fant Memorial</t>
  </si>
  <si>
    <t>Raymond Library</t>
  </si>
  <si>
    <t>Prentiss Public Library</t>
  </si>
  <si>
    <t>Ellisville Public Library</t>
  </si>
  <si>
    <t>Durant Public Library</t>
  </si>
  <si>
    <t>Woolmarket Library</t>
  </si>
  <si>
    <t>Northwest Point Reservoir Library</t>
  </si>
  <si>
    <t>Drew Public Library</t>
  </si>
  <si>
    <t>Bay Springs Municipal Library</t>
  </si>
  <si>
    <t>Jesse Yancy Memorial Library</t>
  </si>
  <si>
    <t>Vaiden Public Library</t>
  </si>
  <si>
    <t xml:space="preserve">Marshall County Library </t>
  </si>
  <si>
    <t>Flora Public Library</t>
  </si>
  <si>
    <t>Morton Public Library</t>
  </si>
  <si>
    <t>Humphreys County Library</t>
  </si>
  <si>
    <t>Franklin County Public Library</t>
  </si>
  <si>
    <t>Walnut Grove Public Library</t>
  </si>
  <si>
    <t>Burnsville Library</t>
  </si>
  <si>
    <t>Neshoba County Public Library</t>
  </si>
  <si>
    <t>Waveland Public Library</t>
  </si>
  <si>
    <t>Mendenhall Public Library</t>
  </si>
  <si>
    <t>J.T. Biggs Memorial Library</t>
  </si>
  <si>
    <t>Harriette Person Memorial Library</t>
  </si>
  <si>
    <t>East Hancock Public Library</t>
  </si>
  <si>
    <t>Lumberton Public Library</t>
  </si>
  <si>
    <t>Sardis Public Library</t>
  </si>
  <si>
    <t>Walthall County Library</t>
  </si>
  <si>
    <t>Florence Public Library</t>
  </si>
  <si>
    <t>Forest Public Library</t>
  </si>
  <si>
    <t>Bryan Public Library</t>
  </si>
  <si>
    <t>Robert C. Irwin Public Library</t>
  </si>
  <si>
    <t>Winona-Montgomery County Library</t>
  </si>
  <si>
    <t>Robinson-Carpenter Memorial Library</t>
  </si>
  <si>
    <t>Ripley Public Library</t>
  </si>
  <si>
    <t>Kiln Public Library</t>
  </si>
  <si>
    <t>L. R. Boyer Memorial Library</t>
  </si>
  <si>
    <t>Richard Wright Library</t>
  </si>
  <si>
    <t>Evans Memorial Library</t>
  </si>
  <si>
    <t>Walls Public Library</t>
  </si>
  <si>
    <t>Greenwood-Leflore Public Library</t>
  </si>
  <si>
    <t>Pontotoc County Library</t>
  </si>
  <si>
    <t>Lawrence County Public Library</t>
  </si>
  <si>
    <t>Richland Public Library</t>
  </si>
  <si>
    <t>Elizabeth Jones Library</t>
  </si>
  <si>
    <t>Beverly J. Brown Library</t>
  </si>
  <si>
    <t>Purvis Public Library</t>
  </si>
  <si>
    <t>Itawamba County Pratt Memorial Library</t>
  </si>
  <si>
    <t>Magee Public Library</t>
  </si>
  <si>
    <t>Carthage-Leake County Library</t>
  </si>
  <si>
    <t>Amory Municipal Library</t>
  </si>
  <si>
    <t>Columbia-Marion County Public Library</t>
  </si>
  <si>
    <t>Poplarville Public Library</t>
  </si>
  <si>
    <t xml:space="preserve">Iuka Library </t>
  </si>
  <si>
    <t>Jerry Lawrence Memorial Library</t>
  </si>
  <si>
    <t>Carnegie Public Library of Clarksdale and Coahoma County</t>
  </si>
  <si>
    <t>Madison County-Canton Public Library</t>
  </si>
  <si>
    <t>Petal Public Library</t>
  </si>
  <si>
    <t xml:space="preserve">Senatobia Public Library </t>
  </si>
  <si>
    <t>William Alexander Percy Memorial Library</t>
  </si>
  <si>
    <t>Waynesboro-Wayne County Library</t>
  </si>
  <si>
    <t>West Biloxi Library</t>
  </si>
  <si>
    <t>Willie Morris Library</t>
  </si>
  <si>
    <t>George E. Allen Library</t>
  </si>
  <si>
    <t>McComb Public Library</t>
  </si>
  <si>
    <t>Margaret Sherry Library</t>
  </si>
  <si>
    <t>Batesville Public Library</t>
  </si>
  <si>
    <t>Bay Saint Louis-Hancock County Library</t>
  </si>
  <si>
    <t>Columbus Public Library</t>
  </si>
  <si>
    <t>Ina Thompson Moss Point Library</t>
  </si>
  <si>
    <t>Starkville Public Library</t>
  </si>
  <si>
    <t>Winston County Library</t>
  </si>
  <si>
    <t xml:space="preserve">Laurel-Jones County Library </t>
  </si>
  <si>
    <t>Biloxi Public Library</t>
  </si>
  <si>
    <t xml:space="preserve">Corinth Library </t>
  </si>
  <si>
    <t>Eudora Welty Library</t>
  </si>
  <si>
    <t>Vancleave Public Library</t>
  </si>
  <si>
    <t>Gulfport Library</t>
  </si>
  <si>
    <t>Attala County Library</t>
  </si>
  <si>
    <t>Lucedale-George County Public Library</t>
  </si>
  <si>
    <t>Pearl Public Library</t>
  </si>
  <si>
    <t>Brandon Public Library</t>
  </si>
  <si>
    <t>Pass Christian Library</t>
  </si>
  <si>
    <t>Elsie Jurgens Memorial Library</t>
  </si>
  <si>
    <t>Lincoln County Library</t>
  </si>
  <si>
    <t>Jennie Stephens Smith Library</t>
  </si>
  <si>
    <t>East Central Public Library</t>
  </si>
  <si>
    <t>Quisenberry Library</t>
  </si>
  <si>
    <t>Oak Grove Public Library</t>
  </si>
  <si>
    <t>Meridian-Lauderdale Public Library</t>
  </si>
  <si>
    <t>Kathleen McIlwain Public Library of Gautier</t>
  </si>
  <si>
    <t>St. Martin Public Library</t>
  </si>
  <si>
    <t>Margaret Reed Crosby Memorial Library</t>
  </si>
  <si>
    <t>Hernando Public Library</t>
  </si>
  <si>
    <t xml:space="preserve">M. R. Davis Public Library </t>
  </si>
  <si>
    <t>Rebecca Baine Rigby Library</t>
  </si>
  <si>
    <t>Orange Grove Library</t>
  </si>
  <si>
    <t>Ocean Springs Municipal Library</t>
  </si>
  <si>
    <t>Lafayette County &amp; Oxford Public Library</t>
  </si>
  <si>
    <t>Lee County Library</t>
  </si>
  <si>
    <t>Pascagoula Public Library</t>
  </si>
  <si>
    <t>THE LIBRARY OF HATTIESBURG, PETAL &amp; FORREST COUNTY</t>
  </si>
  <si>
    <t>Hattiesburg Public Library</t>
  </si>
  <si>
    <t>WILKINSON COUNTY LIBRARY SYSTEM</t>
  </si>
  <si>
    <t>Collection Formats</t>
  </si>
  <si>
    <t>Total Operating Expenditures</t>
  </si>
  <si>
    <t>Early lit programs*</t>
  </si>
  <si>
    <t>*Early Lit Program numbers are a subset of children's program numbers. They are not added separately to the total program and attendance numbers.</t>
  </si>
  <si>
    <t xml:space="preserve">Technology Classes </t>
  </si>
  <si>
    <t>Wireless sessions</t>
  </si>
  <si>
    <t>Wi-Fi</t>
  </si>
  <si>
    <t xml:space="preserve">Circulation </t>
  </si>
  <si>
    <t>Job Search</t>
  </si>
  <si>
    <t>Days Open/week</t>
  </si>
  <si>
    <t>Charles W. Tisdale Library</t>
  </si>
  <si>
    <t>Henry M. Seymour Library</t>
  </si>
  <si>
    <t>Judge George W. Armstrong Library</t>
  </si>
  <si>
    <t>Warren County-Vicksburg Public Library</t>
  </si>
  <si>
    <t>G. Chastaine Flynt Memorial Library</t>
  </si>
  <si>
    <t>First Regional Library Words on Wheels Bookwagon</t>
  </si>
  <si>
    <t>Longie Dale Memorial Library</t>
  </si>
  <si>
    <t>Marks-Quitman County Public Library</t>
  </si>
  <si>
    <t>*Collections total does not include databases and print subscriptions</t>
  </si>
  <si>
    <t>Tech Program attendance</t>
  </si>
  <si>
    <t>Tech Programs Offered</t>
  </si>
  <si>
    <t>Overall</t>
  </si>
  <si>
    <t xml:space="preserve">Overall </t>
  </si>
  <si>
    <t>**Per Capita totals do not include Capital Income.</t>
  </si>
  <si>
    <t>Physical Items</t>
  </si>
  <si>
    <t>Database Usage</t>
  </si>
  <si>
    <t>Total Collection Use</t>
  </si>
  <si>
    <t>Statewide</t>
  </si>
  <si>
    <t>E-Circulation</t>
  </si>
  <si>
    <t>*Total unduplicated  population per 2016 Census.</t>
  </si>
  <si>
    <t>Children's Circ</t>
  </si>
  <si>
    <t>Circulation 2016</t>
  </si>
  <si>
    <t>Robinsonville Public Library</t>
  </si>
  <si>
    <t>Kathy June Sheriff Public Library</t>
  </si>
  <si>
    <t>Caledonia Public Library</t>
  </si>
  <si>
    <t>Jane Blain Brewer Memorial Library</t>
  </si>
  <si>
    <t xml:space="preserve">R. E. Blackwell Memorial Library </t>
  </si>
  <si>
    <t>Carrollton North-Carrollton  Public Library System</t>
  </si>
  <si>
    <t>M. R. Dye Public library</t>
  </si>
  <si>
    <t>Long Beach Public Library</t>
  </si>
  <si>
    <t>B. J. Chain Public Library</t>
  </si>
  <si>
    <t>Jodie E. Wilson Branch Library</t>
  </si>
  <si>
    <t>J. Elliott McMullan Library</t>
  </si>
  <si>
    <t>Local</t>
  </si>
  <si>
    <t xml:space="preserve">Group I  Under 20,000 </t>
  </si>
  <si>
    <t>Total Operating Expenditures per capita</t>
  </si>
  <si>
    <t>Early lit programs</t>
  </si>
  <si>
    <t>Visits per/Capita</t>
  </si>
  <si>
    <t>TOTAL LOCAL CIRCULATION</t>
  </si>
  <si>
    <t xml:space="preserve">Overall Expenditures per Capita </t>
  </si>
  <si>
    <t>TOMBIGBEE REGIONAL LIBRARY***</t>
  </si>
  <si>
    <t>TOMBIGBEE REGIONAL LIBRARY**</t>
  </si>
  <si>
    <t>***Tombigbee Regional Library's totals do not include two branches that receive separate funding. For more information, please contact MLC.</t>
  </si>
  <si>
    <t>User Demographics</t>
  </si>
  <si>
    <t>Circulation 2017</t>
  </si>
  <si>
    <t>Total Electronic Content Use</t>
  </si>
  <si>
    <t>*Per Capita Total numbers at bottom of screen are divided by unduplicated MS population number: 2,969,656.</t>
  </si>
  <si>
    <t>*Per Capita Totals at bottom of screen are divided by the unduplicated MS population number: 2,969,656.</t>
  </si>
  <si>
    <t>**Per Capita Total numbers at bottom of screen are divided by unduplicated MS population number: 2,969,656.</t>
  </si>
  <si>
    <t>35,001 to 45,000</t>
  </si>
  <si>
    <t>25,001 to 35,000</t>
  </si>
  <si>
    <t>15,000 to 25,000</t>
  </si>
  <si>
    <t>45,001 to 55,000</t>
  </si>
  <si>
    <t>55,001 to 65,000</t>
  </si>
  <si>
    <t>85,001+</t>
  </si>
  <si>
    <t>65,001 to 75,000</t>
  </si>
  <si>
    <t>75,001 to 85,000</t>
  </si>
  <si>
    <t>*Per Capita Total number at bottom of screen is divided by unduplicated MS population number: 2,969,656.</t>
  </si>
  <si>
    <t>For Wi-Fi sessions, systems that answered "0" did not count sessions, though they may have provided wireless Internet access.</t>
  </si>
  <si>
    <t>CITY FUNDING</t>
  </si>
  <si>
    <t>COUNTY FUNDING</t>
  </si>
  <si>
    <t>LIBRARY SYSTEM</t>
  </si>
  <si>
    <t>CITY</t>
  </si>
  <si>
    <t>MILLAGE</t>
  </si>
  <si>
    <t xml:space="preserve">CITY FUNDS </t>
  </si>
  <si>
    <t>COUNTY</t>
  </si>
  <si>
    <t>COUNTY FUNDS</t>
  </si>
  <si>
    <t>TOTAL LOCAL FUNDS</t>
  </si>
  <si>
    <t>Ashland</t>
  </si>
  <si>
    <t>Benton</t>
  </si>
  <si>
    <t>North Carrollton</t>
  </si>
  <si>
    <t>Carroll</t>
  </si>
  <si>
    <t>Vaiden</t>
  </si>
  <si>
    <t>Carrollton</t>
  </si>
  <si>
    <t>Collins</t>
  </si>
  <si>
    <t>Covington</t>
  </si>
  <si>
    <t>Seminary</t>
  </si>
  <si>
    <t>Mt Olive</t>
  </si>
  <si>
    <t>Port Gibson</t>
  </si>
  <si>
    <t>Claiborne</t>
  </si>
  <si>
    <t>Belzoni</t>
  </si>
  <si>
    <t>Humphreys</t>
  </si>
  <si>
    <t>Marks</t>
  </si>
  <si>
    <t>Quitman</t>
  </si>
  <si>
    <t>Macon</t>
  </si>
  <si>
    <t xml:space="preserve">Noxubee </t>
  </si>
  <si>
    <t>Rolling Fork</t>
  </si>
  <si>
    <t>Sharkey</t>
  </si>
  <si>
    <t>Issaquena</t>
  </si>
  <si>
    <t>Tutwiler</t>
  </si>
  <si>
    <t>Tallahatchie</t>
  </si>
  <si>
    <t>Charleston</t>
  </si>
  <si>
    <t>Woodville</t>
  </si>
  <si>
    <t>Wilkinson</t>
  </si>
  <si>
    <t xml:space="preserve">Coffeeville </t>
  </si>
  <si>
    <t>Yalobusha</t>
  </si>
  <si>
    <t>Oakland</t>
  </si>
  <si>
    <t>Cleveland</t>
  </si>
  <si>
    <t>Bolivar</t>
  </si>
  <si>
    <t>Boyle</t>
  </si>
  <si>
    <t>Rosedale</t>
  </si>
  <si>
    <t>Shelby</t>
  </si>
  <si>
    <t>Clarksdale</t>
  </si>
  <si>
    <t>Coahoma</t>
  </si>
  <si>
    <t>Crystal Springs</t>
  </si>
  <si>
    <t>Copiah</t>
  </si>
  <si>
    <t>Georgetown</t>
  </si>
  <si>
    <t>Hazlehurst</t>
  </si>
  <si>
    <t>Wesson</t>
  </si>
  <si>
    <t>Fayette</t>
  </si>
  <si>
    <t>Jefferson</t>
  </si>
  <si>
    <t>Enterprise</t>
  </si>
  <si>
    <t>Clarke</t>
  </si>
  <si>
    <t>Pachuta</t>
  </si>
  <si>
    <t>Stonewall</t>
  </si>
  <si>
    <t>Bay Springs</t>
  </si>
  <si>
    <t>Jasper</t>
  </si>
  <si>
    <t>Heidelberg</t>
  </si>
  <si>
    <t>Grenada</t>
  </si>
  <si>
    <t>Greenwood</t>
  </si>
  <si>
    <t>Leflore</t>
  </si>
  <si>
    <t>Natchez</t>
  </si>
  <si>
    <t>Adams</t>
  </si>
  <si>
    <t>Decatur</t>
  </si>
  <si>
    <t>Newton</t>
  </si>
  <si>
    <t>Union</t>
  </si>
  <si>
    <t>De Kalb</t>
  </si>
  <si>
    <t>Kemper</t>
  </si>
  <si>
    <t>Scooba</t>
  </si>
  <si>
    <t>Holly Springs</t>
  </si>
  <si>
    <t>Marshall</t>
  </si>
  <si>
    <t>Philadelphia</t>
  </si>
  <si>
    <t>Neshoba</t>
  </si>
  <si>
    <t>Columbia</t>
  </si>
  <si>
    <t>Marion</t>
  </si>
  <si>
    <t>Prentiss</t>
  </si>
  <si>
    <t>Jefferson Davis</t>
  </si>
  <si>
    <t>Bassfield</t>
  </si>
  <si>
    <t>Drew</t>
  </si>
  <si>
    <t>Sunflower</t>
  </si>
  <si>
    <t>Indianola</t>
  </si>
  <si>
    <t>Inverness</t>
  </si>
  <si>
    <t>Moorhead</t>
  </si>
  <si>
    <t>Ruleville</t>
  </si>
  <si>
    <t>New Albany</t>
  </si>
  <si>
    <t>Waynesboro</t>
  </si>
  <si>
    <t>Wayne</t>
  </si>
  <si>
    <t>Yazoo City</t>
  </si>
  <si>
    <t>Yazoo</t>
  </si>
  <si>
    <t>Columbus</t>
  </si>
  <si>
    <t>Lowndes</t>
  </si>
  <si>
    <t>Bay St. Louis</t>
  </si>
  <si>
    <t>Hancock</t>
  </si>
  <si>
    <t>Waveland</t>
  </si>
  <si>
    <t>Diamondhead</t>
  </si>
  <si>
    <t>Brookhaven</t>
  </si>
  <si>
    <t>Lincoln</t>
  </si>
  <si>
    <t>Lawrence</t>
  </si>
  <si>
    <t>Meadville</t>
  </si>
  <si>
    <t>Franklin</t>
  </si>
  <si>
    <t>Picayune</t>
  </si>
  <si>
    <t>Pearl River</t>
  </si>
  <si>
    <t>Poplarville</t>
  </si>
  <si>
    <t>Wiggins</t>
  </si>
  <si>
    <t>Stone</t>
  </si>
  <si>
    <t>Greene</t>
  </si>
  <si>
    <t>Richton</t>
  </si>
  <si>
    <t>Perry</t>
  </si>
  <si>
    <t>Starkville</t>
  </si>
  <si>
    <t>Oktibbeha</t>
  </si>
  <si>
    <t>Maben</t>
  </si>
  <si>
    <t>Oktibbeha Co. Law</t>
  </si>
  <si>
    <t>Sturgis</t>
  </si>
  <si>
    <t>Vicksburg</t>
  </si>
  <si>
    <t>Warren</t>
  </si>
  <si>
    <t>Greenville</t>
  </si>
  <si>
    <t>Washington</t>
  </si>
  <si>
    <t>Bruce</t>
  </si>
  <si>
    <t>Calhoun</t>
  </si>
  <si>
    <t>Calhoun City</t>
  </si>
  <si>
    <t>Vardaman</t>
  </si>
  <si>
    <t>Houlka</t>
  </si>
  <si>
    <t>Chickasaw</t>
  </si>
  <si>
    <t>Pontotoc</t>
  </si>
  <si>
    <t>Lee</t>
  </si>
  <si>
    <t>Purvis</t>
  </si>
  <si>
    <t>Lamar</t>
  </si>
  <si>
    <t>Ellisville</t>
  </si>
  <si>
    <t>Jones</t>
  </si>
  <si>
    <t>Laurel</t>
  </si>
  <si>
    <t>Meridian</t>
  </si>
  <si>
    <t>Lauderdale</t>
  </si>
  <si>
    <t>McComb</t>
  </si>
  <si>
    <t>Pike</t>
  </si>
  <si>
    <t>Amite</t>
  </si>
  <si>
    <t>Tylertown</t>
  </si>
  <si>
    <t>Walthall</t>
  </si>
  <si>
    <t>Hattiesburg</t>
  </si>
  <si>
    <t>Forrest</t>
  </si>
  <si>
    <t>Petal</t>
  </si>
  <si>
    <t>Choctaw</t>
  </si>
  <si>
    <t>Webster</t>
  </si>
  <si>
    <t>West point</t>
  </si>
  <si>
    <t>Clay</t>
  </si>
  <si>
    <t>Nettleton</t>
  </si>
  <si>
    <t>Monroe</t>
  </si>
  <si>
    <t>Tupelo</t>
  </si>
  <si>
    <t>Fulton</t>
  </si>
  <si>
    <t>Itawamba</t>
  </si>
  <si>
    <t>Canton</t>
  </si>
  <si>
    <t>Madison</t>
  </si>
  <si>
    <t>Ridgeland</t>
  </si>
  <si>
    <t>Flora</t>
  </si>
  <si>
    <t>Kosciusko</t>
  </si>
  <si>
    <t>Attala</t>
  </si>
  <si>
    <t>Durant</t>
  </si>
  <si>
    <t>Holmes</t>
  </si>
  <si>
    <t>Goodman</t>
  </si>
  <si>
    <t>Pickens</t>
  </si>
  <si>
    <t>Tchula</t>
  </si>
  <si>
    <t>West</t>
  </si>
  <si>
    <t>Walnut Grove</t>
  </si>
  <si>
    <t>Leake</t>
  </si>
  <si>
    <t>Carthage</t>
  </si>
  <si>
    <t>Duck Hill</t>
  </si>
  <si>
    <t>Montgomery</t>
  </si>
  <si>
    <t>Kilmichael</t>
  </si>
  <si>
    <t>Winona</t>
  </si>
  <si>
    <t>Louisville</t>
  </si>
  <si>
    <t>Winston</t>
  </si>
  <si>
    <t>Alcorn</t>
  </si>
  <si>
    <t>Tippah</t>
  </si>
  <si>
    <t>Tishomingo</t>
  </si>
  <si>
    <t>Pearl</t>
  </si>
  <si>
    <t>Rankin</t>
  </si>
  <si>
    <t>Brandon</t>
  </si>
  <si>
    <t>Florence</t>
  </si>
  <si>
    <t>Pelahatchie</t>
  </si>
  <si>
    <t>Puckett</t>
  </si>
  <si>
    <t>Richland</t>
  </si>
  <si>
    <t>Forest</t>
  </si>
  <si>
    <t>Scott</t>
  </si>
  <si>
    <t>Morton</t>
  </si>
  <si>
    <t>Sebastopol</t>
  </si>
  <si>
    <t>Lake</t>
  </si>
  <si>
    <t>Magee</t>
  </si>
  <si>
    <t>Simpson</t>
  </si>
  <si>
    <t>Mendenhall</t>
  </si>
  <si>
    <t>Mize</t>
  </si>
  <si>
    <t>Smith</t>
  </si>
  <si>
    <t>Polkville</t>
  </si>
  <si>
    <t>Raleigh</t>
  </si>
  <si>
    <t>Taylorsville</t>
  </si>
  <si>
    <t>Hernando</t>
  </si>
  <si>
    <t>Desoto</t>
  </si>
  <si>
    <t>Horn Lake</t>
  </si>
  <si>
    <t>Olive Branch</t>
  </si>
  <si>
    <t>Southaven</t>
  </si>
  <si>
    <t>Oxford</t>
  </si>
  <si>
    <t>Lafayette</t>
  </si>
  <si>
    <t>Batesville</t>
  </si>
  <si>
    <t>Panola</t>
  </si>
  <si>
    <t>Como</t>
  </si>
  <si>
    <t>Crenshaw</t>
  </si>
  <si>
    <t>Coldwater</t>
  </si>
  <si>
    <t>Tate</t>
  </si>
  <si>
    <t>Senatobia</t>
  </si>
  <si>
    <t>Tunica</t>
  </si>
  <si>
    <t>Gulfport</t>
  </si>
  <si>
    <t>Harrison</t>
  </si>
  <si>
    <t>Biloxi</t>
  </si>
  <si>
    <t>D'Iberville</t>
  </si>
  <si>
    <t>Pass Christian</t>
  </si>
  <si>
    <t>Jackson</t>
  </si>
  <si>
    <t>Hinds</t>
  </si>
  <si>
    <t>Pascagoula</t>
  </si>
  <si>
    <t>Moss Point</t>
  </si>
  <si>
    <t>Ocean Springs</t>
  </si>
  <si>
    <t>Gautier</t>
  </si>
  <si>
    <t>George</t>
  </si>
  <si>
    <t>Water Valley</t>
  </si>
  <si>
    <t>Long Beach</t>
  </si>
  <si>
    <t>TOTALS</t>
  </si>
  <si>
    <t>TOMBIGBEE REGIONAL LIBRARY ***</t>
  </si>
  <si>
    <t xml:space="preserve">*** The cities of Amory and Aberdeen provide </t>
  </si>
  <si>
    <t xml:space="preserve">funding to the libraries in their cities.  The amounts </t>
  </si>
  <si>
    <t>of these funding levels was not available for this</t>
  </si>
  <si>
    <t>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</si>
</sst>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&quot;$&quot;0"/>
    <numFmt numFmtId="168" formatCode="_(* #,##0_);_(* \(#,##0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 "/>
    </font>
    <font>
      <sz val="8"/>
      <color theme="1"/>
      <name val="Calibri "/>
    </font>
    <font>
      <b/>
      <sz val="8"/>
      <name val="Calibri "/>
    </font>
    <font>
      <sz val="8"/>
      <name val="Calibri 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7">
    <xf numFmtId="0" fontId="0" fillId="0" borderId="0" xfId="0"/>
    <xf numFmtId="0" fontId="5" fillId="2" borderId="8" xfId="0" applyFont="1" applyFill="1" applyBorder="1"/>
    <xf numFmtId="0" fontId="0" fillId="0" borderId="10" xfId="0" applyBorder="1"/>
    <xf numFmtId="0" fontId="7" fillId="0" borderId="8" xfId="3" applyFont="1" applyBorder="1"/>
    <xf numFmtId="3" fontId="6" fillId="0" borderId="9" xfId="3" applyNumberFormat="1" applyBorder="1"/>
    <xf numFmtId="0" fontId="7" fillId="2" borderId="8" xfId="3" applyFont="1" applyFill="1" applyBorder="1"/>
    <xf numFmtId="0" fontId="5" fillId="0" borderId="8" xfId="0" applyFont="1" applyBorder="1"/>
    <xf numFmtId="0" fontId="3" fillId="0" borderId="7" xfId="0" applyFont="1" applyBorder="1"/>
    <xf numFmtId="0" fontId="5" fillId="0" borderId="15" xfId="0" applyFont="1" applyBorder="1"/>
    <xf numFmtId="0" fontId="7" fillId="0" borderId="15" xfId="3" applyFont="1" applyBorder="1"/>
    <xf numFmtId="0" fontId="7" fillId="2" borderId="15" xfId="3" applyFont="1" applyFill="1" applyBorder="1"/>
    <xf numFmtId="0" fontId="7" fillId="0" borderId="32" xfId="3" applyFont="1" applyBorder="1"/>
    <xf numFmtId="3" fontId="0" fillId="0" borderId="0" xfId="0" applyNumberFormat="1"/>
    <xf numFmtId="0" fontId="5" fillId="2" borderId="15" xfId="0" applyFont="1" applyFill="1" applyBorder="1"/>
    <xf numFmtId="0" fontId="5" fillId="3" borderId="15" xfId="0" applyFont="1" applyFill="1" applyBorder="1"/>
    <xf numFmtId="0" fontId="7" fillId="2" borderId="0" xfId="3" applyFont="1" applyFill="1" applyBorder="1"/>
    <xf numFmtId="0" fontId="7" fillId="0" borderId="15" xfId="3" applyFont="1" applyBorder="1" applyAlignment="1">
      <alignment wrapText="1"/>
    </xf>
    <xf numFmtId="0" fontId="9" fillId="0" borderId="7" xfId="0" applyFont="1" applyBorder="1"/>
    <xf numFmtId="0" fontId="3" fillId="0" borderId="15" xfId="0" applyFont="1" applyBorder="1"/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0" borderId="24" xfId="0" applyFont="1" applyBorder="1"/>
    <xf numFmtId="3" fontId="13" fillId="0" borderId="24" xfId="0" applyNumberFormat="1" applyFont="1" applyBorder="1"/>
    <xf numFmtId="0" fontId="3" fillId="0" borderId="32" xfId="0" applyFont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3" fontId="12" fillId="0" borderId="12" xfId="0" applyNumberFormat="1" applyFont="1" applyBorder="1" applyAlignment="1">
      <alignment horizontal="center" wrapText="1"/>
    </xf>
    <xf numFmtId="3" fontId="12" fillId="0" borderId="9" xfId="0" applyNumberFormat="1" applyFont="1" applyBorder="1" applyAlignment="1">
      <alignment horizontal="center" wrapText="1"/>
    </xf>
    <xf numFmtId="0" fontId="5" fillId="2" borderId="0" xfId="0" applyFont="1" applyFill="1" applyBorder="1"/>
    <xf numFmtId="0" fontId="5" fillId="2" borderId="14" xfId="0" applyFont="1" applyFill="1" applyBorder="1"/>
    <xf numFmtId="3" fontId="12" fillId="0" borderId="9" xfId="0" applyNumberFormat="1" applyFont="1" applyBorder="1" applyAlignment="1">
      <alignment horizontal="right"/>
    </xf>
    <xf numFmtId="3" fontId="12" fillId="0" borderId="10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right" wrapText="1"/>
    </xf>
    <xf numFmtId="0" fontId="12" fillId="0" borderId="47" xfId="0" applyFont="1" applyBorder="1" applyAlignment="1">
      <alignment horizontal="right" wrapText="1"/>
    </xf>
    <xf numFmtId="0" fontId="13" fillId="0" borderId="52" xfId="0" applyFont="1" applyBorder="1" applyAlignment="1">
      <alignment horizontal="right" wrapText="1"/>
    </xf>
    <xf numFmtId="3" fontId="12" fillId="0" borderId="48" xfId="0" applyNumberFormat="1" applyFont="1" applyBorder="1" applyAlignment="1">
      <alignment horizontal="right" wrapText="1"/>
    </xf>
    <xf numFmtId="3" fontId="12" fillId="0" borderId="47" xfId="0" applyNumberFormat="1" applyFont="1" applyBorder="1" applyAlignment="1">
      <alignment horizontal="right" wrapText="1"/>
    </xf>
    <xf numFmtId="3" fontId="12" fillId="0" borderId="9" xfId="0" applyNumberFormat="1" applyFont="1" applyBorder="1" applyAlignment="1">
      <alignment horizontal="right" wrapText="1"/>
    </xf>
    <xf numFmtId="1" fontId="6" fillId="0" borderId="10" xfId="4" applyNumberFormat="1" applyBorder="1" applyAlignment="1">
      <alignment horizontal="right"/>
    </xf>
    <xf numFmtId="3" fontId="6" fillId="0" borderId="10" xfId="4" applyNumberFormat="1" applyBorder="1" applyAlignment="1">
      <alignment horizontal="right"/>
    </xf>
    <xf numFmtId="0" fontId="7" fillId="2" borderId="0" xfId="3" applyFont="1" applyFill="1" applyBorder="1" applyAlignment="1">
      <alignment horizontal="right"/>
    </xf>
    <xf numFmtId="0" fontId="7" fillId="2" borderId="14" xfId="3" applyFont="1" applyFill="1" applyBorder="1" applyAlignment="1">
      <alignment horizontal="right"/>
    </xf>
    <xf numFmtId="3" fontId="6" fillId="0" borderId="20" xfId="4" applyNumberFormat="1" applyBorder="1" applyAlignment="1">
      <alignment horizontal="right"/>
    </xf>
    <xf numFmtId="1" fontId="6" fillId="0" borderId="21" xfId="4" applyNumberFormat="1" applyBorder="1" applyAlignment="1">
      <alignment horizontal="right"/>
    </xf>
    <xf numFmtId="3" fontId="6" fillId="0" borderId="21" xfId="4" applyNumberFormat="1" applyBorder="1" applyAlignment="1">
      <alignment horizontal="right"/>
    </xf>
    <xf numFmtId="0" fontId="6" fillId="0" borderId="10" xfId="4" applyBorder="1" applyAlignment="1">
      <alignment horizontal="right"/>
    </xf>
    <xf numFmtId="1" fontId="6" fillId="0" borderId="22" xfId="4" applyNumberFormat="1" applyBorder="1" applyAlignment="1">
      <alignment horizontal="right"/>
    </xf>
    <xf numFmtId="1" fontId="6" fillId="0" borderId="20" xfId="4" applyNumberFormat="1" applyBorder="1" applyAlignment="1">
      <alignment horizontal="right"/>
    </xf>
    <xf numFmtId="0" fontId="14" fillId="4" borderId="7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15" fillId="0" borderId="24" xfId="0" applyFont="1" applyBorder="1"/>
    <xf numFmtId="3" fontId="13" fillId="0" borderId="47" xfId="0" applyNumberFormat="1" applyFont="1" applyBorder="1" applyAlignment="1">
      <alignment horizontal="center" wrapText="1"/>
    </xf>
    <xf numFmtId="3" fontId="12" fillId="0" borderId="56" xfId="0" applyNumberFormat="1" applyFont="1" applyBorder="1" applyAlignment="1">
      <alignment horizontal="center" wrapText="1"/>
    </xf>
    <xf numFmtId="3" fontId="13" fillId="0" borderId="18" xfId="0" applyNumberFormat="1" applyFont="1" applyBorder="1" applyAlignment="1">
      <alignment horizontal="center" wrapText="1"/>
    </xf>
    <xf numFmtId="3" fontId="12" fillId="0" borderId="47" xfId="0" applyNumberFormat="1" applyFont="1" applyBorder="1" applyAlignment="1">
      <alignment horizontal="center" wrapText="1"/>
    </xf>
    <xf numFmtId="3" fontId="12" fillId="0" borderId="18" xfId="0" applyNumberFormat="1" applyFont="1" applyBorder="1" applyAlignment="1">
      <alignment horizontal="center" wrapText="1"/>
    </xf>
    <xf numFmtId="3" fontId="12" fillId="7" borderId="47" xfId="0" applyNumberFormat="1" applyFont="1" applyFill="1" applyBorder="1" applyAlignment="1">
      <alignment horizontal="center" wrapText="1"/>
    </xf>
    <xf numFmtId="3" fontId="12" fillId="7" borderId="56" xfId="0" applyNumberFormat="1" applyFont="1" applyFill="1" applyBorder="1" applyAlignment="1">
      <alignment horizontal="center" wrapText="1"/>
    </xf>
    <xf numFmtId="3" fontId="12" fillId="7" borderId="18" xfId="0" applyNumberFormat="1" applyFont="1" applyFill="1" applyBorder="1" applyAlignment="1">
      <alignment horizontal="center" wrapText="1"/>
    </xf>
    <xf numFmtId="3" fontId="12" fillId="7" borderId="20" xfId="0" applyNumberFormat="1" applyFont="1" applyFill="1" applyBorder="1" applyAlignment="1">
      <alignment horizontal="center" wrapText="1"/>
    </xf>
    <xf numFmtId="3" fontId="12" fillId="7" borderId="22" xfId="0" applyNumberFormat="1" applyFont="1" applyFill="1" applyBorder="1" applyAlignment="1">
      <alignment horizontal="center" wrapText="1"/>
    </xf>
    <xf numFmtId="3" fontId="12" fillId="7" borderId="23" xfId="0" applyNumberFormat="1" applyFont="1" applyFill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 wrapText="1"/>
    </xf>
    <xf numFmtId="3" fontId="13" fillId="2" borderId="2" xfId="0" applyNumberFormat="1" applyFont="1" applyFill="1" applyBorder="1" applyAlignment="1">
      <alignment horizontal="center" wrapText="1"/>
    </xf>
    <xf numFmtId="3" fontId="13" fillId="2" borderId="3" xfId="0" applyNumberFormat="1" applyFont="1" applyFill="1" applyBorder="1" applyAlignment="1">
      <alignment horizontal="center" wrapText="1"/>
    </xf>
    <xf numFmtId="1" fontId="6" fillId="0" borderId="9" xfId="4" applyNumberFormat="1" applyBorder="1"/>
    <xf numFmtId="1" fontId="6" fillId="0" borderId="10" xfId="4" applyNumberFormat="1" applyBorder="1"/>
    <xf numFmtId="3" fontId="6" fillId="0" borderId="9" xfId="4" applyNumberFormat="1" applyBorder="1"/>
    <xf numFmtId="3" fontId="6" fillId="0" borderId="11" xfId="4" applyNumberFormat="1" applyBorder="1"/>
    <xf numFmtId="1" fontId="6" fillId="0" borderId="20" xfId="4" applyNumberFormat="1" applyBorder="1"/>
    <xf numFmtId="1" fontId="6" fillId="0" borderId="21" xfId="4" applyNumberFormat="1" applyBorder="1"/>
    <xf numFmtId="1" fontId="6" fillId="0" borderId="22" xfId="4" applyNumberFormat="1" applyBorder="1"/>
    <xf numFmtId="3" fontId="6" fillId="0" borderId="20" xfId="4" applyNumberFormat="1" applyBorder="1"/>
    <xf numFmtId="3" fontId="6" fillId="0" borderId="21" xfId="4" applyNumberFormat="1" applyBorder="1"/>
    <xf numFmtId="3" fontId="6" fillId="0" borderId="22" xfId="4" applyNumberFormat="1" applyBorder="1"/>
    <xf numFmtId="1" fontId="2" fillId="4" borderId="4" xfId="0" applyNumberFormat="1" applyFont="1" applyFill="1" applyBorder="1"/>
    <xf numFmtId="1" fontId="2" fillId="4" borderId="5" xfId="0" applyNumberFormat="1" applyFont="1" applyFill="1" applyBorder="1"/>
    <xf numFmtId="1" fontId="2" fillId="4" borderId="6" xfId="0" applyNumberFormat="1" applyFont="1" applyFill="1" applyBorder="1"/>
    <xf numFmtId="0" fontId="4" fillId="0" borderId="0" xfId="0" applyFont="1"/>
    <xf numFmtId="0" fontId="15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6" fillId="0" borderId="15" xfId="3" applyFont="1" applyBorder="1"/>
    <xf numFmtId="0" fontId="16" fillId="2" borderId="15" xfId="3" applyFont="1" applyFill="1" applyBorder="1"/>
    <xf numFmtId="0" fontId="6" fillId="0" borderId="9" xfId="4" applyBorder="1" applyAlignment="1">
      <alignment horizontal="right"/>
    </xf>
    <xf numFmtId="0" fontId="6" fillId="0" borderId="11" xfId="4" applyBorder="1" applyAlignment="1">
      <alignment horizontal="right"/>
    </xf>
    <xf numFmtId="0" fontId="16" fillId="0" borderId="15" xfId="3" applyFont="1" applyBorder="1" applyAlignment="1">
      <alignment wrapText="1"/>
    </xf>
    <xf numFmtId="0" fontId="16" fillId="0" borderId="32" xfId="3" applyFont="1" applyBorder="1"/>
    <xf numFmtId="3" fontId="6" fillId="0" borderId="22" xfId="4" applyNumberFormat="1" applyBorder="1" applyAlignment="1">
      <alignment horizontal="right"/>
    </xf>
    <xf numFmtId="0" fontId="17" fillId="4" borderId="7" xfId="3" applyFont="1" applyFill="1" applyBorder="1" applyAlignment="1">
      <alignment horizontal="center"/>
    </xf>
    <xf numFmtId="0" fontId="0" fillId="0" borderId="0" xfId="0" applyAlignment="1">
      <alignment vertical="top"/>
    </xf>
    <xf numFmtId="1" fontId="6" fillId="0" borderId="44" xfId="4" applyNumberFormat="1" applyBorder="1"/>
    <xf numFmtId="1" fontId="2" fillId="4" borderId="50" xfId="0" applyNumberFormat="1" applyFont="1" applyFill="1" applyBorder="1"/>
    <xf numFmtId="0" fontId="7" fillId="0" borderId="8" xfId="3" applyFont="1" applyBorder="1" applyAlignment="1">
      <alignment wrapText="1"/>
    </xf>
    <xf numFmtId="0" fontId="7" fillId="2" borderId="10" xfId="3" applyFont="1" applyFill="1" applyBorder="1" applyAlignment="1">
      <alignment horizontal="right"/>
    </xf>
    <xf numFmtId="3" fontId="12" fillId="7" borderId="61" xfId="0" applyNumberFormat="1" applyFont="1" applyFill="1" applyBorder="1" applyAlignment="1">
      <alignment horizontal="center" wrapText="1"/>
    </xf>
    <xf numFmtId="3" fontId="6" fillId="0" borderId="44" xfId="4" applyNumberFormat="1" applyBorder="1"/>
    <xf numFmtId="0" fontId="0" fillId="7" borderId="0" xfId="0" applyFill="1" applyAlignment="1">
      <alignment wrapText="1"/>
    </xf>
    <xf numFmtId="1" fontId="2" fillId="4" borderId="49" xfId="0" applyNumberFormat="1" applyFont="1" applyFill="1" applyBorder="1"/>
    <xf numFmtId="3" fontId="6" fillId="0" borderId="19" xfId="4" applyNumberFormat="1" applyBorder="1"/>
    <xf numFmtId="3" fontId="6" fillId="0" borderId="62" xfId="4" applyNumberFormat="1" applyBorder="1"/>
    <xf numFmtId="2" fontId="12" fillId="3" borderId="9" xfId="0" applyNumberFormat="1" applyFont="1" applyFill="1" applyBorder="1" applyAlignment="1">
      <alignment horizontal="right" wrapText="1"/>
    </xf>
    <xf numFmtId="0" fontId="0" fillId="0" borderId="0" xfId="0" applyAlignment="1">
      <alignment vertical="top" wrapText="1"/>
    </xf>
    <xf numFmtId="0" fontId="0" fillId="0" borderId="0" xfId="0" applyAlignment="1"/>
    <xf numFmtId="2" fontId="12" fillId="4" borderId="11" xfId="0" applyNumberFormat="1" applyFont="1" applyFill="1" applyBorder="1" applyAlignment="1">
      <alignment horizontal="center" wrapText="1"/>
    </xf>
    <xf numFmtId="0" fontId="7" fillId="0" borderId="0" xfId="3" applyFont="1" applyBorder="1"/>
    <xf numFmtId="166" fontId="0" fillId="3" borderId="0" xfId="1" applyNumberFormat="1" applyFont="1" applyFill="1" applyBorder="1"/>
    <xf numFmtId="0" fontId="14" fillId="4" borderId="1" xfId="0" applyFont="1" applyFill="1" applyBorder="1" applyAlignment="1">
      <alignment horizontal="center"/>
    </xf>
    <xf numFmtId="0" fontId="0" fillId="9" borderId="0" xfId="0" applyFill="1" applyAlignment="1">
      <alignment wrapText="1"/>
    </xf>
    <xf numFmtId="0" fontId="4" fillId="0" borderId="13" xfId="0" applyFont="1" applyBorder="1"/>
    <xf numFmtId="0" fontId="3" fillId="0" borderId="8" xfId="0" applyFont="1" applyBorder="1"/>
    <xf numFmtId="0" fontId="10" fillId="0" borderId="8" xfId="3" applyFont="1" applyFill="1" applyBorder="1"/>
    <xf numFmtId="0" fontId="7" fillId="0" borderId="40" xfId="3" applyFont="1" applyBorder="1"/>
    <xf numFmtId="3" fontId="2" fillId="4" borderId="54" xfId="0" applyNumberFormat="1" applyFont="1" applyFill="1" applyBorder="1"/>
    <xf numFmtId="3" fontId="2" fillId="4" borderId="64" xfId="0" applyNumberFormat="1" applyFont="1" applyFill="1" applyBorder="1"/>
    <xf numFmtId="3" fontId="2" fillId="4" borderId="65" xfId="0" applyNumberFormat="1" applyFont="1" applyFill="1" applyBorder="1"/>
    <xf numFmtId="3" fontId="2" fillId="4" borderId="32" xfId="0" applyNumberFormat="1" applyFont="1" applyFill="1" applyBorder="1"/>
    <xf numFmtId="3" fontId="6" fillId="0" borderId="10" xfId="4" applyNumberFormat="1" applyFont="1" applyBorder="1" applyAlignment="1">
      <alignment horizontal="right"/>
    </xf>
    <xf numFmtId="1" fontId="6" fillId="0" borderId="10" xfId="4" applyNumberFormat="1" applyFont="1" applyBorder="1" applyAlignment="1">
      <alignment horizontal="right"/>
    </xf>
    <xf numFmtId="0" fontId="2" fillId="0" borderId="0" xfId="0" applyFont="1"/>
    <xf numFmtId="164" fontId="2" fillId="4" borderId="5" xfId="0" applyNumberFormat="1" applyFont="1" applyFill="1" applyBorder="1"/>
    <xf numFmtId="164" fontId="2" fillId="4" borderId="49" xfId="0" applyNumberFormat="1" applyFont="1" applyFill="1" applyBorder="1"/>
    <xf numFmtId="9" fontId="2" fillId="9" borderId="7" xfId="2" applyFont="1" applyFill="1" applyBorder="1"/>
    <xf numFmtId="1" fontId="2" fillId="4" borderId="1" xfId="0" applyNumberFormat="1" applyFont="1" applyFill="1" applyBorder="1"/>
    <xf numFmtId="1" fontId="2" fillId="4" borderId="3" xfId="0" applyNumberFormat="1" applyFont="1" applyFill="1" applyBorder="1"/>
    <xf numFmtId="0" fontId="0" fillId="7" borderId="0" xfId="0" applyFill="1" applyBorder="1" applyAlignment="1">
      <alignment wrapText="1"/>
    </xf>
    <xf numFmtId="0" fontId="14" fillId="4" borderId="7" xfId="3" applyFont="1" applyFill="1" applyBorder="1" applyAlignment="1">
      <alignment horizontal="center"/>
    </xf>
    <xf numFmtId="2" fontId="0" fillId="4" borderId="10" xfId="0" applyNumberFormat="1" applyFill="1" applyBorder="1"/>
    <xf numFmtId="2" fontId="12" fillId="4" borderId="56" xfId="0" applyNumberFormat="1" applyFont="1" applyFill="1" applyBorder="1" applyAlignment="1">
      <alignment horizontal="center" wrapText="1"/>
    </xf>
    <xf numFmtId="9" fontId="12" fillId="4" borderId="18" xfId="0" applyNumberFormat="1" applyFont="1" applyFill="1" applyBorder="1" applyAlignment="1">
      <alignment horizontal="center" wrapText="1"/>
    </xf>
    <xf numFmtId="9" fontId="0" fillId="4" borderId="10" xfId="0" applyNumberFormat="1" applyFill="1" applyBorder="1"/>
    <xf numFmtId="9" fontId="0" fillId="4" borderId="10" xfId="2" applyFont="1" applyFill="1" applyBorder="1"/>
    <xf numFmtId="2" fontId="12" fillId="4" borderId="18" xfId="0" applyNumberFormat="1" applyFont="1" applyFill="1" applyBorder="1" applyAlignment="1">
      <alignment horizontal="right" wrapText="1"/>
    </xf>
    <xf numFmtId="2" fontId="0" fillId="4" borderId="11" xfId="0" applyNumberFormat="1" applyFill="1" applyBorder="1"/>
    <xf numFmtId="2" fontId="0" fillId="4" borderId="11" xfId="0" applyNumberFormat="1" applyFill="1" applyBorder="1" applyAlignment="1">
      <alignment horizontal="right"/>
    </xf>
    <xf numFmtId="2" fontId="0" fillId="4" borderId="17" xfId="0" applyNumberFormat="1" applyFill="1" applyBorder="1" applyAlignment="1">
      <alignment horizontal="right"/>
    </xf>
    <xf numFmtId="0" fontId="0" fillId="12" borderId="0" xfId="0" applyFill="1"/>
    <xf numFmtId="0" fontId="0" fillId="0" borderId="0" xfId="0" applyFont="1"/>
    <xf numFmtId="3" fontId="12" fillId="0" borderId="43" xfId="0" applyNumberFormat="1" applyFont="1" applyBorder="1" applyAlignment="1">
      <alignment horizontal="righ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1" xfId="0" applyFont="1" applyBorder="1"/>
    <xf numFmtId="0" fontId="24" fillId="0" borderId="4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24" fillId="0" borderId="6" xfId="0" applyFont="1" applyBorder="1" applyAlignment="1">
      <alignment horizontal="right" wrapText="1"/>
    </xf>
    <xf numFmtId="0" fontId="25" fillId="2" borderId="8" xfId="0" applyFont="1" applyFill="1" applyBorder="1"/>
    <xf numFmtId="0" fontId="25" fillId="2" borderId="9" xfId="0" applyFont="1" applyFill="1" applyBorder="1"/>
    <xf numFmtId="0" fontId="25" fillId="2" borderId="10" xfId="0" applyFont="1" applyFill="1" applyBorder="1"/>
    <xf numFmtId="0" fontId="25" fillId="2" borderId="11" xfId="0" applyFont="1" applyFill="1" applyBorder="1"/>
    <xf numFmtId="0" fontId="25" fillId="2" borderId="11" xfId="0" applyFont="1" applyFill="1" applyBorder="1" applyAlignment="1">
      <alignment horizontal="right"/>
    </xf>
    <xf numFmtId="0" fontId="22" fillId="3" borderId="0" xfId="0" applyFont="1" applyFill="1"/>
    <xf numFmtId="0" fontId="26" fillId="0" borderId="13" xfId="3" applyFont="1" applyBorder="1"/>
    <xf numFmtId="0" fontId="26" fillId="0" borderId="8" xfId="3" applyFont="1" applyBorder="1"/>
    <xf numFmtId="0" fontId="26" fillId="3" borderId="8" xfId="3" applyFont="1" applyFill="1" applyBorder="1"/>
    <xf numFmtId="0" fontId="26" fillId="2" borderId="8" xfId="3" applyFont="1" applyFill="1" applyBorder="1"/>
    <xf numFmtId="0" fontId="25" fillId="0" borderId="8" xfId="0" applyFont="1" applyBorder="1"/>
    <xf numFmtId="0" fontId="25" fillId="0" borderId="15" xfId="0" applyFont="1" applyBorder="1"/>
    <xf numFmtId="0" fontId="26" fillId="2" borderId="15" xfId="3" applyFont="1" applyFill="1" applyBorder="1"/>
    <xf numFmtId="3" fontId="22" fillId="0" borderId="0" xfId="0" applyNumberFormat="1" applyFont="1"/>
    <xf numFmtId="0" fontId="27" fillId="4" borderId="7" xfId="0" applyFont="1" applyFill="1" applyBorder="1" applyAlignment="1">
      <alignment horizontal="center"/>
    </xf>
    <xf numFmtId="3" fontId="27" fillId="4" borderId="5" xfId="0" applyNumberFormat="1" applyFont="1" applyFill="1" applyBorder="1"/>
    <xf numFmtId="4" fontId="27" fillId="4" borderId="5" xfId="0" applyNumberFormat="1" applyFont="1" applyFill="1" applyBorder="1"/>
    <xf numFmtId="3" fontId="27" fillId="4" borderId="6" xfId="0" applyNumberFormat="1" applyFont="1" applyFill="1" applyBorder="1"/>
    <xf numFmtId="9" fontId="8" fillId="0" borderId="36" xfId="0" applyNumberFormat="1" applyFont="1" applyFill="1" applyBorder="1"/>
    <xf numFmtId="9" fontId="10" fillId="0" borderId="11" xfId="0" applyNumberFormat="1" applyFont="1" applyFill="1" applyBorder="1" applyAlignment="1">
      <alignment horizontal="center" wrapText="1"/>
    </xf>
    <xf numFmtId="0" fontId="22" fillId="0" borderId="10" xfId="0" applyNumberFormat="1" applyFont="1" applyFill="1" applyBorder="1"/>
    <xf numFmtId="0" fontId="24" fillId="3" borderId="5" xfId="0" applyFont="1" applyFill="1" applyBorder="1" applyAlignment="1">
      <alignment wrapText="1"/>
    </xf>
    <xf numFmtId="0" fontId="26" fillId="0" borderId="40" xfId="3" applyFont="1" applyBorder="1"/>
    <xf numFmtId="0" fontId="8" fillId="0" borderId="1" xfId="0" applyFont="1" applyBorder="1"/>
    <xf numFmtId="0" fontId="0" fillId="0" borderId="0" xfId="0" applyAlignment="1">
      <alignment wrapText="1"/>
    </xf>
    <xf numFmtId="0" fontId="0" fillId="4" borderId="5" xfId="0" applyFill="1" applyBorder="1" applyAlignment="1">
      <alignment vertical="top" wrapText="1"/>
    </xf>
    <xf numFmtId="0" fontId="0" fillId="0" borderId="0" xfId="0"/>
    <xf numFmtId="0" fontId="18" fillId="8" borderId="5" xfId="0" applyFont="1" applyFill="1" applyBorder="1" applyAlignment="1">
      <alignment horizontal="center" vertical="top" wrapText="1"/>
    </xf>
    <xf numFmtId="0" fontId="25" fillId="2" borderId="67" xfId="0" applyFont="1" applyFill="1" applyBorder="1"/>
    <xf numFmtId="0" fontId="7" fillId="3" borderId="8" xfId="3" applyFont="1" applyFill="1" applyBorder="1"/>
    <xf numFmtId="0" fontId="2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9" fillId="0" borderId="1" xfId="0" applyFont="1" applyBorder="1"/>
    <xf numFmtId="0" fontId="5" fillId="0" borderId="24" xfId="0" applyFont="1" applyBorder="1"/>
    <xf numFmtId="0" fontId="7" fillId="0" borderId="15" xfId="3" applyFont="1" applyBorder="1" applyAlignment="1">
      <alignment vertical="top" wrapText="1"/>
    </xf>
    <xf numFmtId="0" fontId="5" fillId="2" borderId="25" xfId="0" applyFont="1" applyFill="1" applyBorder="1"/>
    <xf numFmtId="0" fontId="5" fillId="3" borderId="24" xfId="0" applyFont="1" applyFill="1" applyBorder="1"/>
    <xf numFmtId="0" fontId="5" fillId="0" borderId="24" xfId="3" applyFont="1" applyBorder="1"/>
    <xf numFmtId="0" fontId="5" fillId="0" borderId="13" xfId="0" applyFont="1" applyBorder="1"/>
    <xf numFmtId="0" fontId="5" fillId="2" borderId="33" xfId="0" applyFont="1" applyFill="1" applyBorder="1"/>
    <xf numFmtId="2" fontId="0" fillId="4" borderId="26" xfId="0" applyNumberFormat="1" applyFill="1" applyBorder="1"/>
    <xf numFmtId="9" fontId="0" fillId="4" borderId="26" xfId="0" applyNumberFormat="1" applyFill="1" applyBorder="1"/>
    <xf numFmtId="0" fontId="15" fillId="2" borderId="38" xfId="0" applyFont="1" applyFill="1" applyBorder="1" applyAlignment="1">
      <alignment horizontal="center" wrapText="1"/>
    </xf>
    <xf numFmtId="0" fontId="15" fillId="2" borderId="40" xfId="0" applyFont="1" applyFill="1" applyBorder="1" applyAlignment="1">
      <alignment horizontal="right" wrapText="1"/>
    </xf>
    <xf numFmtId="0" fontId="15" fillId="2" borderId="38" xfId="0" applyFont="1" applyFill="1" applyBorder="1" applyAlignment="1">
      <alignment horizontal="right" wrapText="1"/>
    </xf>
    <xf numFmtId="0" fontId="15" fillId="2" borderId="39" xfId="0" applyFont="1" applyFill="1" applyBorder="1" applyAlignment="1">
      <alignment horizontal="right" wrapText="1"/>
    </xf>
    <xf numFmtId="0" fontId="19" fillId="0" borderId="2" xfId="0" applyFont="1" applyBorder="1" applyAlignment="1">
      <alignment horizontal="center"/>
    </xf>
    <xf numFmtId="0" fontId="5" fillId="2" borderId="15" xfId="0" applyFont="1" applyFill="1" applyBorder="1" applyAlignment="1"/>
    <xf numFmtId="0" fontId="32" fillId="0" borderId="8" xfId="0" applyFont="1" applyBorder="1" applyAlignment="1">
      <alignment horizontal="center" wrapText="1"/>
    </xf>
    <xf numFmtId="3" fontId="33" fillId="0" borderId="0" xfId="0" applyNumberFormat="1" applyFont="1" applyBorder="1" applyAlignment="1">
      <alignment horizontal="center" wrapText="1"/>
    </xf>
    <xf numFmtId="3" fontId="16" fillId="0" borderId="14" xfId="0" applyNumberFormat="1" applyFont="1" applyBorder="1" applyAlignment="1">
      <alignment horizontal="center" wrapText="1"/>
    </xf>
    <xf numFmtId="3" fontId="16" fillId="0" borderId="0" xfId="0" applyNumberFormat="1" applyFont="1" applyBorder="1" applyAlignment="1">
      <alignment horizontal="center" wrapText="1"/>
    </xf>
    <xf numFmtId="3" fontId="31" fillId="0" borderId="54" xfId="0" applyNumberFormat="1" applyFont="1" applyBorder="1" applyAlignment="1">
      <alignment horizontal="center" wrapText="1"/>
    </xf>
    <xf numFmtId="3" fontId="31" fillId="0" borderId="65" xfId="0" applyNumberFormat="1" applyFont="1" applyBorder="1" applyAlignment="1">
      <alignment horizontal="center" wrapText="1"/>
    </xf>
    <xf numFmtId="0" fontId="29" fillId="0" borderId="54" xfId="0" applyFont="1" applyBorder="1" applyAlignment="1">
      <alignment horizontal="center" wrapText="1"/>
    </xf>
    <xf numFmtId="0" fontId="29" fillId="0" borderId="64" xfId="0" applyFont="1" applyBorder="1" applyAlignment="1">
      <alignment horizontal="center" wrapText="1"/>
    </xf>
    <xf numFmtId="0" fontId="29" fillId="0" borderId="65" xfId="0" applyFont="1" applyBorder="1" applyAlignment="1">
      <alignment horizontal="center" wrapText="1"/>
    </xf>
    <xf numFmtId="0" fontId="29" fillId="0" borderId="65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right" wrapText="1"/>
    </xf>
    <xf numFmtId="0" fontId="15" fillId="0" borderId="6" xfId="0" applyFont="1" applyFill="1" applyBorder="1" applyAlignment="1">
      <alignment horizontal="right" wrapText="1"/>
    </xf>
    <xf numFmtId="0" fontId="0" fillId="0" borderId="10" xfId="0" applyBorder="1" applyAlignment="1">
      <alignment horizontal="left" vertical="top" wrapText="1"/>
    </xf>
    <xf numFmtId="1" fontId="0" fillId="0" borderId="10" xfId="0" applyNumberFormat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1" fontId="0" fillId="0" borderId="26" xfId="0" applyNumberFormat="1" applyBorder="1" applyAlignment="1">
      <alignment horizontal="left" vertical="top" wrapText="1"/>
    </xf>
    <xf numFmtId="0" fontId="0" fillId="7" borderId="26" xfId="0" applyFill="1" applyBorder="1" applyAlignment="1">
      <alignment horizontal="left" vertical="top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5" fillId="8" borderId="4" xfId="0" applyFont="1" applyFill="1" applyBorder="1" applyAlignment="1">
      <alignment horizontal="center" vertical="top" wrapText="1"/>
    </xf>
    <xf numFmtId="1" fontId="0" fillId="0" borderId="21" xfId="0" applyNumberForma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7" borderId="21" xfId="0" applyFill="1" applyBorder="1" applyAlignment="1">
      <alignment horizontal="left" vertical="top" wrapText="1"/>
    </xf>
    <xf numFmtId="0" fontId="34" fillId="0" borderId="0" xfId="0" applyFont="1"/>
    <xf numFmtId="165" fontId="0" fillId="0" borderId="0" xfId="0" applyNumberFormat="1"/>
    <xf numFmtId="0" fontId="5" fillId="2" borderId="28" xfId="0" applyFont="1" applyFill="1" applyBorder="1"/>
    <xf numFmtId="3" fontId="12" fillId="3" borderId="15" xfId="0" applyNumberFormat="1" applyFont="1" applyFill="1" applyBorder="1" applyAlignment="1">
      <alignment horizontal="right" wrapText="1"/>
    </xf>
    <xf numFmtId="3" fontId="2" fillId="4" borderId="50" xfId="0" applyNumberFormat="1" applyFont="1" applyFill="1" applyBorder="1"/>
    <xf numFmtId="3" fontId="2" fillId="4" borderId="5" xfId="0" applyNumberFormat="1" applyFont="1" applyFill="1" applyBorder="1"/>
    <xf numFmtId="3" fontId="2" fillId="4" borderId="4" xfId="0" applyNumberFormat="1" applyFont="1" applyFill="1" applyBorder="1"/>
    <xf numFmtId="165" fontId="2" fillId="4" borderId="38" xfId="0" applyNumberFormat="1" applyFont="1" applyFill="1" applyBorder="1"/>
    <xf numFmtId="3" fontId="12" fillId="0" borderId="11" xfId="0" applyNumberFormat="1" applyFont="1" applyBorder="1" applyAlignment="1">
      <alignment horizontal="right" wrapText="1"/>
    </xf>
    <xf numFmtId="0" fontId="5" fillId="2" borderId="26" xfId="0" applyFont="1" applyFill="1" applyBorder="1"/>
    <xf numFmtId="0" fontId="5" fillId="2" borderId="60" xfId="0" applyFont="1" applyFill="1" applyBorder="1"/>
    <xf numFmtId="0" fontId="5" fillId="2" borderId="27" xfId="0" applyFont="1" applyFill="1" applyBorder="1"/>
    <xf numFmtId="3" fontId="12" fillId="0" borderId="4" xfId="0" applyNumberFormat="1" applyFont="1" applyBorder="1" applyAlignment="1">
      <alignment horizontal="center" wrapText="1"/>
    </xf>
    <xf numFmtId="3" fontId="12" fillId="0" borderId="5" xfId="0" applyNumberFormat="1" applyFont="1" applyBorder="1" applyAlignment="1">
      <alignment horizontal="center" wrapText="1"/>
    </xf>
    <xf numFmtId="2" fontId="12" fillId="4" borderId="49" xfId="0" applyNumberFormat="1" applyFont="1" applyFill="1" applyBorder="1" applyAlignment="1">
      <alignment horizontal="center" wrapText="1"/>
    </xf>
    <xf numFmtId="0" fontId="2" fillId="7" borderId="5" xfId="0" applyFont="1" applyFill="1" applyBorder="1" applyAlignment="1">
      <alignment vertical="top" wrapText="1"/>
    </xf>
    <xf numFmtId="2" fontId="0" fillId="4" borderId="56" xfId="0" applyNumberFormat="1" applyFill="1" applyBorder="1"/>
    <xf numFmtId="9" fontId="0" fillId="4" borderId="56" xfId="2" applyFont="1" applyFill="1" applyBorder="1"/>
    <xf numFmtId="0" fontId="14" fillId="4" borderId="4" xfId="0" applyFont="1" applyFill="1" applyBorder="1" applyAlignment="1">
      <alignment vertical="top" wrapText="1"/>
    </xf>
    <xf numFmtId="1" fontId="0" fillId="4" borderId="5" xfId="0" applyNumberFormat="1" applyFill="1" applyBorder="1" applyAlignment="1">
      <alignment vertical="top" wrapText="1"/>
    </xf>
    <xf numFmtId="0" fontId="7" fillId="3" borderId="32" xfId="3" applyFont="1" applyFill="1" applyBorder="1"/>
    <xf numFmtId="0" fontId="0" fillId="3" borderId="0" xfId="0" applyFill="1" applyAlignment="1">
      <alignment vertical="top" wrapText="1"/>
    </xf>
    <xf numFmtId="2" fontId="0" fillId="0" borderId="10" xfId="0" applyNumberFormat="1" applyFill="1" applyBorder="1"/>
    <xf numFmtId="1" fontId="22" fillId="0" borderId="53" xfId="0" applyNumberFormat="1" applyFont="1" applyFill="1" applyBorder="1"/>
    <xf numFmtId="0" fontId="0" fillId="0" borderId="23" xfId="0" applyFill="1" applyBorder="1"/>
    <xf numFmtId="0" fontId="22" fillId="0" borderId="0" xfId="0" applyFont="1" applyFill="1"/>
    <xf numFmtId="2" fontId="0" fillId="4" borderId="52" xfId="0" applyNumberFormat="1" applyFill="1" applyBorder="1" applyAlignment="1">
      <alignment horizontal="right"/>
    </xf>
    <xf numFmtId="0" fontId="14" fillId="4" borderId="40" xfId="0" applyFont="1" applyFill="1" applyBorder="1" applyAlignment="1">
      <alignment horizontal="center"/>
    </xf>
    <xf numFmtId="3" fontId="2" fillId="4" borderId="40" xfId="0" applyNumberFormat="1" applyFont="1" applyFill="1" applyBorder="1"/>
    <xf numFmtId="4" fontId="2" fillId="4" borderId="32" xfId="0" applyNumberFormat="1" applyFont="1" applyFill="1" applyBorder="1" applyAlignment="1">
      <alignment horizontal="center"/>
    </xf>
    <xf numFmtId="0" fontId="7" fillId="2" borderId="10" xfId="3" applyFont="1" applyFill="1" applyBorder="1"/>
    <xf numFmtId="0" fontId="10" fillId="0" borderId="10" xfId="3" applyFont="1" applyFill="1" applyBorder="1"/>
    <xf numFmtId="2" fontId="0" fillId="4" borderId="10" xfId="0" applyNumberFormat="1" applyFill="1" applyBorder="1" applyAlignment="1">
      <alignment horizontal="right"/>
    </xf>
    <xf numFmtId="0" fontId="7" fillId="0" borderId="10" xfId="3" applyFont="1" applyBorder="1"/>
    <xf numFmtId="3" fontId="13" fillId="0" borderId="56" xfId="0" applyNumberFormat="1" applyFont="1" applyBorder="1" applyAlignment="1">
      <alignment horizontal="center" wrapText="1"/>
    </xf>
    <xf numFmtId="0" fontId="0" fillId="2" borderId="0" xfId="0" applyFill="1"/>
    <xf numFmtId="3" fontId="12" fillId="0" borderId="5" xfId="0" applyNumberFormat="1" applyFont="1" applyFill="1" applyBorder="1" applyAlignment="1">
      <alignment horizontal="center" wrapText="1"/>
    </xf>
    <xf numFmtId="0" fontId="22" fillId="2" borderId="0" xfId="0" applyFont="1" applyFill="1"/>
    <xf numFmtId="3" fontId="22" fillId="2" borderId="0" xfId="0" applyNumberFormat="1" applyFont="1" applyFill="1"/>
    <xf numFmtId="0" fontId="22" fillId="2" borderId="0" xfId="0" applyFont="1" applyFill="1" applyAlignment="1">
      <alignment horizontal="right"/>
    </xf>
    <xf numFmtId="166" fontId="2" fillId="0" borderId="0" xfId="0" applyNumberFormat="1" applyFont="1" applyFill="1" applyBorder="1"/>
    <xf numFmtId="165" fontId="2" fillId="0" borderId="0" xfId="0" applyNumberFormat="1" applyFont="1" applyFill="1" applyBorder="1"/>
    <xf numFmtId="44" fontId="2" fillId="0" borderId="0" xfId="0" applyNumberFormat="1" applyFont="1" applyFill="1" applyBorder="1"/>
    <xf numFmtId="165" fontId="0" fillId="0" borderId="0" xfId="1" applyNumberFormat="1" applyFont="1" applyBorder="1"/>
    <xf numFmtId="165" fontId="0" fillId="4" borderId="11" xfId="1" applyNumberFormat="1" applyFont="1" applyFill="1" applyBorder="1"/>
    <xf numFmtId="165" fontId="0" fillId="0" borderId="14" xfId="1" applyNumberFormat="1" applyFont="1" applyBorder="1"/>
    <xf numFmtId="165" fontId="0" fillId="4" borderId="22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0" fillId="4" borderId="11" xfId="1" applyNumberFormat="1" applyFont="1" applyFill="1" applyBorder="1" applyAlignment="1">
      <alignment vertical="top"/>
    </xf>
    <xf numFmtId="165" fontId="0" fillId="4" borderId="22" xfId="1" applyNumberFormat="1" applyFont="1" applyFill="1" applyBorder="1" applyAlignment="1">
      <alignment vertical="top"/>
    </xf>
    <xf numFmtId="165" fontId="0" fillId="4" borderId="18" xfId="1" applyNumberFormat="1" applyFont="1" applyFill="1" applyBorder="1"/>
    <xf numFmtId="165" fontId="35" fillId="2" borderId="11" xfId="1" applyNumberFormat="1" applyFont="1" applyFill="1" applyBorder="1"/>
    <xf numFmtId="165" fontId="0" fillId="0" borderId="0" xfId="0" applyNumberFormat="1" applyFont="1"/>
    <xf numFmtId="164" fontId="0" fillId="0" borderId="0" xfId="0" applyNumberFormat="1" applyFont="1"/>
    <xf numFmtId="165" fontId="0" fillId="4" borderId="0" xfId="0" applyNumberFormat="1" applyFont="1" applyFill="1"/>
    <xf numFmtId="165" fontId="0" fillId="0" borderId="9" xfId="0" applyNumberFormat="1" applyFont="1" applyBorder="1"/>
    <xf numFmtId="165" fontId="0" fillId="2" borderId="0" xfId="0" applyNumberFormat="1" applyFont="1" applyFill="1"/>
    <xf numFmtId="164" fontId="0" fillId="2" borderId="0" xfId="0" applyNumberFormat="1" applyFont="1" applyFill="1"/>
    <xf numFmtId="165" fontId="0" fillId="0" borderId="0" xfId="0" applyNumberFormat="1" applyFont="1" applyFill="1"/>
    <xf numFmtId="165" fontId="0" fillId="0" borderId="20" xfId="0" applyNumberFormat="1" applyFont="1" applyBorder="1"/>
    <xf numFmtId="164" fontId="0" fillId="0" borderId="0" xfId="0" applyNumberFormat="1" applyFont="1" applyFill="1"/>
    <xf numFmtId="0" fontId="0" fillId="2" borderId="0" xfId="0" applyFont="1" applyFill="1"/>
    <xf numFmtId="165" fontId="0" fillId="2" borderId="9" xfId="0" applyNumberFormat="1" applyFont="1" applyFill="1" applyBorder="1"/>
    <xf numFmtId="167" fontId="0" fillId="0" borderId="0" xfId="0" applyNumberFormat="1" applyFont="1"/>
    <xf numFmtId="165" fontId="0" fillId="4" borderId="18" xfId="0" applyNumberFormat="1" applyFont="1" applyFill="1" applyBorder="1"/>
    <xf numFmtId="165" fontId="0" fillId="0" borderId="0" xfId="0" applyNumberFormat="1" applyFont="1" applyBorder="1"/>
    <xf numFmtId="164" fontId="21" fillId="3" borderId="37" xfId="0" applyNumberFormat="1" applyFont="1" applyFill="1" applyBorder="1" applyAlignment="1">
      <alignment horizontal="right" wrapText="1"/>
    </xf>
    <xf numFmtId="165" fontId="21" fillId="3" borderId="35" xfId="0" applyNumberFormat="1" applyFont="1" applyFill="1" applyBorder="1" applyAlignment="1">
      <alignment horizontal="right" wrapText="1"/>
    </xf>
    <xf numFmtId="164" fontId="21" fillId="3" borderId="35" xfId="0" applyNumberFormat="1" applyFont="1" applyFill="1" applyBorder="1" applyAlignment="1">
      <alignment horizontal="right" wrapText="1"/>
    </xf>
    <xf numFmtId="165" fontId="21" fillId="4" borderId="36" xfId="0" applyNumberFormat="1" applyFont="1" applyFill="1" applyBorder="1" applyAlignment="1">
      <alignment horizontal="right" wrapText="1"/>
    </xf>
    <xf numFmtId="0" fontId="21" fillId="3" borderId="37" xfId="0" applyFont="1" applyFill="1" applyBorder="1" applyAlignment="1">
      <alignment horizontal="right" wrapText="1"/>
    </xf>
    <xf numFmtId="165" fontId="21" fillId="3" borderId="37" xfId="0" applyNumberFormat="1" applyFont="1" applyFill="1" applyBorder="1" applyAlignment="1">
      <alignment horizontal="right" wrapText="1"/>
    </xf>
    <xf numFmtId="0" fontId="21" fillId="2" borderId="8" xfId="0" applyFont="1" applyFill="1" applyBorder="1"/>
    <xf numFmtId="165" fontId="21" fillId="2" borderId="0" xfId="0" applyNumberFormat="1" applyFont="1" applyFill="1" applyBorder="1"/>
    <xf numFmtId="0" fontId="21" fillId="2" borderId="0" xfId="0" applyFont="1" applyFill="1" applyBorder="1"/>
    <xf numFmtId="165" fontId="21" fillId="2" borderId="14" xfId="0" applyNumberFormat="1" applyFont="1" applyFill="1" applyBorder="1"/>
    <xf numFmtId="0" fontId="21" fillId="2" borderId="14" xfId="0" applyFont="1" applyFill="1" applyBorder="1"/>
    <xf numFmtId="165" fontId="21" fillId="2" borderId="8" xfId="0" applyNumberFormat="1" applyFont="1" applyFill="1" applyBorder="1"/>
    <xf numFmtId="0" fontId="21" fillId="3" borderId="9" xfId="0" applyFont="1" applyFill="1" applyBorder="1"/>
    <xf numFmtId="165" fontId="21" fillId="3" borderId="10" xfId="0" applyNumberFormat="1" applyFont="1" applyFill="1" applyBorder="1"/>
    <xf numFmtId="0" fontId="21" fillId="3" borderId="10" xfId="0" applyFont="1" applyFill="1" applyBorder="1"/>
    <xf numFmtId="165" fontId="21" fillId="4" borderId="11" xfId="0" applyNumberFormat="1" applyFont="1" applyFill="1" applyBorder="1"/>
    <xf numFmtId="0" fontId="21" fillId="4" borderId="11" xfId="0" applyFont="1" applyFill="1" applyBorder="1"/>
    <xf numFmtId="165" fontId="21" fillId="3" borderId="9" xfId="0" applyNumberFormat="1" applyFont="1" applyFill="1" applyBorder="1"/>
    <xf numFmtId="165" fontId="0" fillId="2" borderId="57" xfId="1" applyNumberFormat="1" applyFont="1" applyFill="1" applyBorder="1"/>
    <xf numFmtId="165" fontId="21" fillId="2" borderId="57" xfId="0" applyNumberFormat="1" applyFont="1" applyFill="1" applyBorder="1"/>
    <xf numFmtId="165" fontId="21" fillId="2" borderId="25" xfId="0" applyNumberFormat="1" applyFont="1" applyFill="1" applyBorder="1"/>
    <xf numFmtId="165" fontId="20" fillId="0" borderId="8" xfId="4" applyNumberFormat="1" applyFont="1" applyBorder="1"/>
    <xf numFmtId="165" fontId="20" fillId="2" borderId="0" xfId="4" applyNumberFormat="1" applyFont="1" applyFill="1" applyBorder="1"/>
    <xf numFmtId="165" fontId="21" fillId="4" borderId="14" xfId="0" applyNumberFormat="1" applyFont="1" applyFill="1" applyBorder="1"/>
    <xf numFmtId="165" fontId="21" fillId="0" borderId="8" xfId="0" applyNumberFormat="1" applyFont="1" applyFill="1" applyBorder="1"/>
    <xf numFmtId="165" fontId="20" fillId="0" borderId="9" xfId="4" applyNumberFormat="1" applyFont="1" applyBorder="1"/>
    <xf numFmtId="165" fontId="20" fillId="4" borderId="11" xfId="3" applyNumberFormat="1" applyFont="1" applyFill="1" applyBorder="1"/>
    <xf numFmtId="165" fontId="20" fillId="0" borderId="9" xfId="3" applyNumberFormat="1" applyFont="1" applyFill="1" applyBorder="1"/>
    <xf numFmtId="165" fontId="20" fillId="0" borderId="11" xfId="3" applyNumberFormat="1" applyFont="1" applyFill="1" applyBorder="1"/>
    <xf numFmtId="165" fontId="20" fillId="0" borderId="9" xfId="4" applyNumberFormat="1" applyFont="1" applyFill="1" applyBorder="1"/>
    <xf numFmtId="165" fontId="20" fillId="2" borderId="9" xfId="3" applyNumberFormat="1" applyFont="1" applyFill="1" applyBorder="1"/>
    <xf numFmtId="165" fontId="20" fillId="2" borderId="11" xfId="3" applyNumberFormat="1" applyFont="1" applyFill="1" applyBorder="1"/>
    <xf numFmtId="165" fontId="0" fillId="4" borderId="27" xfId="1" applyNumberFormat="1" applyFont="1" applyFill="1" applyBorder="1"/>
    <xf numFmtId="165" fontId="20" fillId="4" borderId="27" xfId="3" applyNumberFormat="1" applyFont="1" applyFill="1" applyBorder="1"/>
    <xf numFmtId="165" fontId="20" fillId="4" borderId="27" xfId="0" applyNumberFormat="1" applyFont="1" applyFill="1" applyBorder="1" applyAlignment="1">
      <alignment horizontal="right" wrapText="1"/>
    </xf>
    <xf numFmtId="165" fontId="20" fillId="3" borderId="25" xfId="0" applyNumberFormat="1" applyFont="1" applyFill="1" applyBorder="1" applyAlignment="1">
      <alignment horizontal="right" wrapText="1"/>
    </xf>
    <xf numFmtId="165" fontId="0" fillId="2" borderId="11" xfId="1" applyNumberFormat="1" applyFont="1" applyFill="1" applyBorder="1" applyAlignment="1">
      <alignment vertical="top"/>
    </xf>
    <xf numFmtId="165" fontId="0" fillId="4" borderId="18" xfId="1" applyNumberFormat="1" applyFont="1" applyFill="1" applyBorder="1" applyAlignment="1">
      <alignment vertical="top"/>
    </xf>
    <xf numFmtId="167" fontId="20" fillId="0" borderId="0" xfId="4" applyNumberFormat="1" applyFont="1" applyBorder="1"/>
    <xf numFmtId="166" fontId="20" fillId="3" borderId="0" xfId="1" applyNumberFormat="1" applyFont="1" applyFill="1" applyBorder="1"/>
    <xf numFmtId="165" fontId="20" fillId="3" borderId="0" xfId="1" applyNumberFormat="1" applyFont="1" applyFill="1" applyBorder="1"/>
    <xf numFmtId="167" fontId="20" fillId="3" borderId="0" xfId="4" applyNumberFormat="1" applyFont="1" applyFill="1" applyBorder="1"/>
    <xf numFmtId="165" fontId="20" fillId="0" borderId="0" xfId="4" applyNumberFormat="1" applyFont="1" applyBorder="1"/>
    <xf numFmtId="165" fontId="0" fillId="0" borderId="24" xfId="0" applyNumberFormat="1" applyFont="1" applyBorder="1" applyAlignment="1">
      <alignment horizontal="center"/>
    </xf>
    <xf numFmtId="165" fontId="21" fillId="0" borderId="68" xfId="0" applyNumberFormat="1" applyFont="1" applyBorder="1" applyAlignment="1">
      <alignment horizontal="right" wrapText="1"/>
    </xf>
    <xf numFmtId="165" fontId="21" fillId="2" borderId="15" xfId="0" applyNumberFormat="1" applyFont="1" applyFill="1" applyBorder="1"/>
    <xf numFmtId="165" fontId="21" fillId="3" borderId="12" xfId="0" applyNumberFormat="1" applyFont="1" applyFill="1" applyBorder="1"/>
    <xf numFmtId="165" fontId="0" fillId="0" borderId="12" xfId="0" applyNumberFormat="1" applyFont="1" applyBorder="1"/>
    <xf numFmtId="165" fontId="21" fillId="2" borderId="28" xfId="0" applyNumberFormat="1" applyFont="1" applyFill="1" applyBorder="1"/>
    <xf numFmtId="165" fontId="20" fillId="0" borderId="15" xfId="4" applyNumberFormat="1" applyFont="1" applyBorder="1"/>
    <xf numFmtId="165" fontId="0" fillId="0" borderId="23" xfId="0" applyNumberFormat="1" applyFont="1" applyBorder="1"/>
    <xf numFmtId="165" fontId="20" fillId="0" borderId="12" xfId="4" applyNumberFormat="1" applyFont="1" applyBorder="1"/>
    <xf numFmtId="165" fontId="0" fillId="2" borderId="12" xfId="0" applyNumberFormat="1" applyFont="1" applyFill="1" applyBorder="1"/>
    <xf numFmtId="165" fontId="20" fillId="0" borderId="12" xfId="3" applyNumberFormat="1" applyFont="1" applyFill="1" applyBorder="1"/>
    <xf numFmtId="165" fontId="20" fillId="2" borderId="12" xfId="3" applyNumberFormat="1" applyFont="1" applyFill="1" applyBorder="1"/>
    <xf numFmtId="165" fontId="0" fillId="4" borderId="13" xfId="0" applyNumberFormat="1" applyFont="1" applyFill="1" applyBorder="1" applyAlignment="1">
      <alignment horizontal="center"/>
    </xf>
    <xf numFmtId="165" fontId="21" fillId="2" borderId="59" xfId="0" applyNumberFormat="1" applyFont="1" applyFill="1" applyBorder="1"/>
    <xf numFmtId="165" fontId="21" fillId="2" borderId="9" xfId="0" applyNumberFormat="1" applyFont="1" applyFill="1" applyBorder="1"/>
    <xf numFmtId="165" fontId="2" fillId="0" borderId="0" xfId="0" applyNumberFormat="1" applyFont="1" applyFill="1" applyBorder="1" applyAlignment="1">
      <alignment wrapText="1"/>
    </xf>
    <xf numFmtId="166" fontId="20" fillId="3" borderId="47" xfId="1" applyNumberFormat="1" applyFont="1" applyFill="1" applyBorder="1"/>
    <xf numFmtId="165" fontId="20" fillId="3" borderId="56" xfId="1" applyNumberFormat="1" applyFont="1" applyFill="1" applyBorder="1"/>
    <xf numFmtId="166" fontId="0" fillId="3" borderId="56" xfId="1" applyNumberFormat="1" applyFont="1" applyFill="1" applyBorder="1"/>
    <xf numFmtId="167" fontId="0" fillId="0" borderId="47" xfId="0" applyNumberFormat="1" applyFont="1" applyBorder="1"/>
    <xf numFmtId="165" fontId="0" fillId="0" borderId="47" xfId="0" applyNumberFormat="1" applyFont="1" applyBorder="1"/>
    <xf numFmtId="166" fontId="20" fillId="3" borderId="4" xfId="1" applyNumberFormat="1" applyFont="1" applyFill="1" applyBorder="1"/>
    <xf numFmtId="165" fontId="20" fillId="3" borderId="5" xfId="1" applyNumberFormat="1" applyFont="1" applyFill="1" applyBorder="1"/>
    <xf numFmtId="166" fontId="0" fillId="3" borderId="5" xfId="1" applyNumberFormat="1" applyFont="1" applyFill="1" applyBorder="1"/>
    <xf numFmtId="165" fontId="0" fillId="4" borderId="6" xfId="1" applyNumberFormat="1" applyFont="1" applyFill="1" applyBorder="1" applyAlignment="1">
      <alignment vertical="top"/>
    </xf>
    <xf numFmtId="165" fontId="0" fillId="0" borderId="4" xfId="6" applyNumberFormat="1" applyFont="1" applyBorder="1"/>
    <xf numFmtId="165" fontId="0" fillId="4" borderId="6" xfId="0" applyNumberFormat="1" applyFont="1" applyFill="1" applyBorder="1"/>
    <xf numFmtId="165" fontId="0" fillId="4" borderId="6" xfId="1" applyNumberFormat="1" applyFont="1" applyFill="1" applyBorder="1"/>
    <xf numFmtId="165" fontId="0" fillId="0" borderId="4" xfId="0" applyNumberFormat="1" applyFont="1" applyBorder="1"/>
    <xf numFmtId="165" fontId="0" fillId="4" borderId="49" xfId="1" applyNumberFormat="1" applyFont="1" applyFill="1" applyBorder="1"/>
    <xf numFmtId="165" fontId="20" fillId="0" borderId="10" xfId="4" applyNumberFormat="1" applyFont="1" applyBorder="1"/>
    <xf numFmtId="165" fontId="20" fillId="3" borderId="10" xfId="4" applyNumberFormat="1" applyFont="1" applyFill="1" applyBorder="1"/>
    <xf numFmtId="44" fontId="0" fillId="0" borderId="0" xfId="0" applyNumberFormat="1"/>
    <xf numFmtId="165" fontId="20" fillId="0" borderId="25" xfId="3" applyNumberFormat="1" applyFont="1" applyFill="1" applyBorder="1"/>
    <xf numFmtId="165" fontId="20" fillId="0" borderId="28" xfId="3" applyNumberFormat="1" applyFont="1" applyFill="1" applyBorder="1"/>
    <xf numFmtId="165" fontId="20" fillId="0" borderId="28" xfId="0" applyNumberFormat="1" applyFont="1" applyFill="1" applyBorder="1" applyAlignment="1">
      <alignment horizontal="right" wrapText="1"/>
    </xf>
    <xf numFmtId="165" fontId="21" fillId="0" borderId="9" xfId="0" applyNumberFormat="1" applyFont="1" applyFill="1" applyBorder="1"/>
    <xf numFmtId="165" fontId="0" fillId="0" borderId="9" xfId="0" applyNumberFormat="1" applyFont="1" applyFill="1" applyBorder="1"/>
    <xf numFmtId="1" fontId="0" fillId="0" borderId="0" xfId="0" applyNumberFormat="1"/>
    <xf numFmtId="1" fontId="0" fillId="2" borderId="0" xfId="0" applyNumberFormat="1" applyFill="1"/>
    <xf numFmtId="3" fontId="0" fillId="2" borderId="0" xfId="0" applyNumberFormat="1" applyFill="1"/>
    <xf numFmtId="2" fontId="0" fillId="0" borderId="0" xfId="0" applyNumberFormat="1"/>
    <xf numFmtId="2" fontId="0" fillId="2" borderId="0" xfId="0" applyNumberFormat="1" applyFill="1"/>
    <xf numFmtId="0" fontId="7" fillId="0" borderId="0" xfId="3" applyFont="1" applyFill="1" applyBorder="1"/>
    <xf numFmtId="3" fontId="0" fillId="0" borderId="0" xfId="0" applyNumberFormat="1" applyFill="1"/>
    <xf numFmtId="0" fontId="0" fillId="0" borderId="0" xfId="0" applyFill="1"/>
    <xf numFmtId="2" fontId="0" fillId="2" borderId="10" xfId="0" applyNumberFormat="1" applyFill="1" applyBorder="1"/>
    <xf numFmtId="9" fontId="0" fillId="2" borderId="10" xfId="0" applyNumberFormat="1" applyFill="1" applyBorder="1"/>
    <xf numFmtId="9" fontId="0" fillId="2" borderId="10" xfId="2" applyFont="1" applyFill="1" applyBorder="1"/>
    <xf numFmtId="9" fontId="0" fillId="0" borderId="10" xfId="2" applyFont="1" applyFill="1" applyBorder="1"/>
    <xf numFmtId="2" fontId="0" fillId="2" borderId="51" xfId="0" applyNumberFormat="1" applyFill="1" applyBorder="1"/>
    <xf numFmtId="9" fontId="0" fillId="2" borderId="51" xfId="0" applyNumberFormat="1" applyFill="1" applyBorder="1"/>
    <xf numFmtId="0" fontId="0" fillId="0" borderId="0" xfId="0" applyBorder="1"/>
    <xf numFmtId="9" fontId="2" fillId="0" borderId="0" xfId="0" applyNumberFormat="1" applyFont="1" applyFill="1" applyBorder="1"/>
    <xf numFmtId="1" fontId="0" fillId="0" borderId="22" xfId="0" applyNumberFormat="1" applyBorder="1"/>
    <xf numFmtId="1" fontId="0" fillId="0" borderId="0" xfId="0" applyNumberFormat="1" applyFill="1"/>
    <xf numFmtId="3" fontId="0" fillId="0" borderId="53" xfId="0" applyNumberFormat="1" applyBorder="1"/>
    <xf numFmtId="0" fontId="0" fillId="2" borderId="26" xfId="0" applyFill="1" applyBorder="1" applyAlignment="1">
      <alignment horizontal="center"/>
    </xf>
    <xf numFmtId="2" fontId="12" fillId="0" borderId="17" xfId="0" applyNumberFormat="1" applyFont="1" applyFill="1" applyBorder="1" applyAlignment="1">
      <alignment horizontal="right" wrapText="1"/>
    </xf>
    <xf numFmtId="3" fontId="0" fillId="0" borderId="38" xfId="0" applyNumberFormat="1" applyBorder="1"/>
    <xf numFmtId="1" fontId="0" fillId="0" borderId="38" xfId="0" applyNumberFormat="1" applyBorder="1"/>
    <xf numFmtId="1" fontId="2" fillId="4" borderId="64" xfId="0" applyNumberFormat="1" applyFont="1" applyFill="1" applyBorder="1"/>
    <xf numFmtId="3" fontId="6" fillId="0" borderId="17" xfId="4" applyNumberFormat="1" applyFont="1" applyBorder="1" applyAlignment="1">
      <alignment horizontal="right"/>
    </xf>
    <xf numFmtId="0" fontId="2" fillId="4" borderId="21" xfId="0" applyFont="1" applyFill="1" applyBorder="1"/>
    <xf numFmtId="165" fontId="10" fillId="4" borderId="36" xfId="0" applyNumberFormat="1" applyFont="1" applyFill="1" applyBorder="1" applyAlignment="1">
      <alignment horizontal="right" wrapText="1"/>
    </xf>
    <xf numFmtId="165" fontId="0" fillId="2" borderId="0" xfId="0" applyNumberFormat="1" applyFont="1" applyFill="1" applyBorder="1"/>
    <xf numFmtId="1" fontId="2" fillId="0" borderId="0" xfId="0" applyNumberFormat="1" applyFont="1" applyFill="1" applyBorder="1"/>
    <xf numFmtId="2" fontId="2" fillId="4" borderId="7" xfId="0" applyNumberFormat="1" applyFont="1" applyFill="1" applyBorder="1"/>
    <xf numFmtId="9" fontId="2" fillId="4" borderId="7" xfId="2" applyFont="1" applyFill="1" applyBorder="1"/>
    <xf numFmtId="0" fontId="0" fillId="0" borderId="58" xfId="0" applyBorder="1"/>
    <xf numFmtId="0" fontId="0" fillId="2" borderId="58" xfId="0" applyFill="1" applyBorder="1"/>
    <xf numFmtId="3" fontId="0" fillId="0" borderId="58" xfId="0" applyNumberFormat="1" applyBorder="1"/>
    <xf numFmtId="3" fontId="0" fillId="2" borderId="58" xfId="0" applyNumberFormat="1" applyFill="1" applyBorder="1"/>
    <xf numFmtId="0" fontId="0" fillId="0" borderId="33" xfId="0" applyBorder="1"/>
    <xf numFmtId="164" fontId="0" fillId="0" borderId="0" xfId="0" applyNumberFormat="1"/>
    <xf numFmtId="9" fontId="0" fillId="0" borderId="0" xfId="2" applyFont="1"/>
    <xf numFmtId="164" fontId="0" fillId="2" borderId="0" xfId="0" applyNumberFormat="1" applyFill="1"/>
    <xf numFmtId="9" fontId="0" fillId="2" borderId="0" xfId="2" applyFont="1" applyFill="1"/>
    <xf numFmtId="165" fontId="0" fillId="2" borderId="0" xfId="0" applyNumberFormat="1" applyFill="1"/>
    <xf numFmtId="165" fontId="10" fillId="4" borderId="36" xfId="0" applyNumberFormat="1" applyFont="1" applyFill="1" applyBorder="1" applyAlignment="1">
      <alignment horizontal="center" wrapText="1"/>
    </xf>
    <xf numFmtId="165" fontId="10" fillId="4" borderId="11" xfId="0" applyNumberFormat="1" applyFont="1" applyFill="1" applyBorder="1" applyAlignment="1">
      <alignment horizontal="center" wrapText="1"/>
    </xf>
    <xf numFmtId="165" fontId="10" fillId="2" borderId="9" xfId="0" applyNumberFormat="1" applyFont="1" applyFill="1" applyBorder="1" applyAlignment="1">
      <alignment horizontal="center"/>
    </xf>
    <xf numFmtId="165" fontId="10" fillId="2" borderId="11" xfId="0" applyNumberFormat="1" applyFont="1" applyFill="1" applyBorder="1" applyAlignment="1">
      <alignment horizontal="center"/>
    </xf>
    <xf numFmtId="165" fontId="10" fillId="2" borderId="16" xfId="0" applyNumberFormat="1" applyFont="1" applyFill="1" applyBorder="1" applyAlignment="1">
      <alignment horizontal="center"/>
    </xf>
    <xf numFmtId="165" fontId="22" fillId="4" borderId="11" xfId="1" applyNumberFormat="1" applyFont="1" applyFill="1" applyBorder="1"/>
    <xf numFmtId="165" fontId="7" fillId="2" borderId="11" xfId="3" applyNumberFormat="1" applyFont="1" applyFill="1" applyBorder="1"/>
    <xf numFmtId="165" fontId="6" fillId="4" borderId="11" xfId="4" applyNumberFormat="1" applyFill="1" applyBorder="1"/>
    <xf numFmtId="165" fontId="22" fillId="2" borderId="11" xfId="1" applyNumberFormat="1" applyFont="1" applyFill="1" applyBorder="1"/>
    <xf numFmtId="165" fontId="20" fillId="3" borderId="20" xfId="0" applyNumberFormat="1" applyFont="1" applyFill="1" applyBorder="1" applyAlignment="1">
      <alignment horizontal="right"/>
    </xf>
    <xf numFmtId="165" fontId="2" fillId="4" borderId="66" xfId="0" applyNumberFormat="1" applyFont="1" applyFill="1" applyBorder="1"/>
    <xf numFmtId="165" fontId="2" fillId="4" borderId="6" xfId="0" applyNumberFormat="1" applyFont="1" applyFill="1" applyBorder="1"/>
    <xf numFmtId="165" fontId="10" fillId="3" borderId="47" xfId="0" applyNumberFormat="1" applyFont="1" applyFill="1" applyBorder="1" applyAlignment="1">
      <alignment horizontal="center" wrapText="1"/>
    </xf>
    <xf numFmtId="165" fontId="22" fillId="0" borderId="9" xfId="1" applyNumberFormat="1" applyFont="1" applyFill="1" applyBorder="1"/>
    <xf numFmtId="165" fontId="7" fillId="2" borderId="8" xfId="3" applyNumberFormat="1" applyFont="1" applyFill="1" applyBorder="1"/>
    <xf numFmtId="165" fontId="6" fillId="0" borderId="9" xfId="4" applyNumberFormat="1" applyBorder="1"/>
    <xf numFmtId="165" fontId="22" fillId="3" borderId="9" xfId="1" applyNumberFormat="1" applyFont="1" applyFill="1" applyBorder="1"/>
    <xf numFmtId="165" fontId="22" fillId="0" borderId="8" xfId="1" applyNumberFormat="1" applyFont="1" applyFill="1" applyBorder="1"/>
    <xf numFmtId="165" fontId="22" fillId="0" borderId="8" xfId="0" applyNumberFormat="1" applyFont="1" applyFill="1" applyBorder="1"/>
    <xf numFmtId="165" fontId="22" fillId="2" borderId="9" xfId="1" applyNumberFormat="1" applyFont="1" applyFill="1" applyBorder="1"/>
    <xf numFmtId="165" fontId="2" fillId="4" borderId="2" xfId="0" applyNumberFormat="1" applyFont="1" applyFill="1" applyBorder="1"/>
    <xf numFmtId="165" fontId="10" fillId="3" borderId="9" xfId="0" applyNumberFormat="1" applyFont="1" applyFill="1" applyBorder="1" applyAlignment="1">
      <alignment horizontal="center"/>
    </xf>
    <xf numFmtId="165" fontId="10" fillId="3" borderId="10" xfId="0" applyNumberFormat="1" applyFont="1" applyFill="1" applyBorder="1" applyAlignment="1">
      <alignment horizontal="center"/>
    </xf>
    <xf numFmtId="165" fontId="10" fillId="2" borderId="10" xfId="0" applyNumberFormat="1" applyFont="1" applyFill="1" applyBorder="1" applyAlignment="1">
      <alignment horizontal="center"/>
    </xf>
    <xf numFmtId="165" fontId="22" fillId="0" borderId="10" xfId="1" applyNumberFormat="1" applyFont="1" applyFill="1" applyBorder="1"/>
    <xf numFmtId="165" fontId="7" fillId="2" borderId="0" xfId="3" applyNumberFormat="1" applyFont="1" applyFill="1" applyBorder="1"/>
    <xf numFmtId="165" fontId="6" fillId="0" borderId="10" xfId="4" applyNumberFormat="1" applyBorder="1"/>
    <xf numFmtId="165" fontId="22" fillId="3" borderId="10" xfId="1" applyNumberFormat="1" applyFont="1" applyFill="1" applyBorder="1"/>
    <xf numFmtId="165" fontId="22" fillId="0" borderId="0" xfId="1" applyNumberFormat="1" applyFont="1" applyFill="1" applyBorder="1"/>
    <xf numFmtId="165" fontId="22" fillId="2" borderId="10" xfId="1" applyNumberFormat="1" applyFont="1" applyFill="1" applyBorder="1"/>
    <xf numFmtId="165" fontId="2" fillId="4" borderId="50" xfId="0" applyNumberFormat="1" applyFont="1" applyFill="1" applyBorder="1"/>
    <xf numFmtId="165" fontId="2" fillId="4" borderId="5" xfId="0" applyNumberFormat="1" applyFont="1" applyFill="1" applyBorder="1"/>
    <xf numFmtId="165" fontId="2" fillId="4" borderId="49" xfId="0" applyNumberFormat="1" applyFont="1" applyFill="1" applyBorder="1"/>
    <xf numFmtId="164" fontId="0" fillId="0" borderId="0" xfId="0" applyNumberFormat="1" applyFill="1"/>
    <xf numFmtId="9" fontId="0" fillId="0" borderId="0" xfId="2" applyFont="1" applyFill="1"/>
    <xf numFmtId="165" fontId="0" fillId="0" borderId="0" xfId="0" applyNumberFormat="1" applyFill="1"/>
    <xf numFmtId="165" fontId="7" fillId="0" borderId="8" xfId="3" applyNumberFormat="1" applyFont="1" applyFill="1" applyBorder="1"/>
    <xf numFmtId="165" fontId="7" fillId="0" borderId="0" xfId="3" applyNumberFormat="1" applyFont="1" applyFill="1" applyBorder="1"/>
    <xf numFmtId="165" fontId="7" fillId="0" borderId="11" xfId="3" applyNumberFormat="1" applyFont="1" applyFill="1" applyBorder="1"/>
    <xf numFmtId="165" fontId="22" fillId="2" borderId="8" xfId="0" applyNumberFormat="1" applyFont="1" applyFill="1" applyBorder="1"/>
    <xf numFmtId="165" fontId="7" fillId="4" borderId="11" xfId="3" applyNumberFormat="1" applyFont="1" applyFill="1" applyBorder="1"/>
    <xf numFmtId="9" fontId="10" fillId="3" borderId="11" xfId="2" applyFont="1" applyFill="1" applyBorder="1" applyAlignment="1">
      <alignment horizontal="right" wrapText="1"/>
    </xf>
    <xf numFmtId="9" fontId="10" fillId="2" borderId="11" xfId="2" applyFont="1" applyFill="1" applyBorder="1" applyAlignment="1">
      <alignment horizontal="right"/>
    </xf>
    <xf numFmtId="9" fontId="0" fillId="5" borderId="11" xfId="2" applyFont="1" applyFill="1" applyBorder="1" applyAlignment="1">
      <alignment horizontal="right"/>
    </xf>
    <xf numFmtId="9" fontId="7" fillId="2" borderId="14" xfId="2" applyFont="1" applyFill="1" applyBorder="1" applyAlignment="1">
      <alignment horizontal="right"/>
    </xf>
    <xf numFmtId="9" fontId="0" fillId="0" borderId="14" xfId="2" applyFont="1" applyFill="1" applyBorder="1" applyAlignment="1">
      <alignment horizontal="right"/>
    </xf>
    <xf numFmtId="9" fontId="0" fillId="2" borderId="11" xfId="2" applyFont="1" applyFill="1" applyBorder="1" applyAlignment="1">
      <alignment horizontal="right"/>
    </xf>
    <xf numFmtId="9" fontId="7" fillId="0" borderId="14" xfId="2" applyFont="1" applyFill="1" applyBorder="1" applyAlignment="1">
      <alignment horizontal="right"/>
    </xf>
    <xf numFmtId="9" fontId="2" fillId="9" borderId="7" xfId="2" applyFont="1" applyFill="1" applyBorder="1" applyAlignment="1">
      <alignment horizontal="right"/>
    </xf>
    <xf numFmtId="9" fontId="0" fillId="0" borderId="0" xfId="2" applyFont="1" applyAlignment="1">
      <alignment horizontal="right"/>
    </xf>
    <xf numFmtId="9" fontId="10" fillId="3" borderId="52" xfId="0" applyNumberFormat="1" applyFont="1" applyFill="1" applyBorder="1" applyAlignment="1">
      <alignment horizontal="right" wrapText="1"/>
    </xf>
    <xf numFmtId="0" fontId="10" fillId="2" borderId="17" xfId="0" applyFont="1" applyFill="1" applyBorder="1" applyAlignment="1">
      <alignment horizontal="right"/>
    </xf>
    <xf numFmtId="9" fontId="0" fillId="5" borderId="17" xfId="2" applyFont="1" applyFill="1" applyBorder="1" applyAlignment="1">
      <alignment horizontal="right"/>
    </xf>
    <xf numFmtId="9" fontId="0" fillId="0" borderId="0" xfId="2" applyFont="1" applyFill="1" applyBorder="1" applyAlignment="1">
      <alignment horizontal="right"/>
    </xf>
    <xf numFmtId="9" fontId="0" fillId="2" borderId="17" xfId="2" applyFont="1" applyFill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166" fontId="0" fillId="5" borderId="17" xfId="1" applyNumberFormat="1" applyFont="1" applyFill="1" applyBorder="1" applyAlignment="1">
      <alignment horizontal="right"/>
    </xf>
    <xf numFmtId="166" fontId="0" fillId="2" borderId="1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5" fontId="20" fillId="0" borderId="9" xfId="1" applyNumberFormat="1" applyFont="1" applyFill="1" applyBorder="1"/>
    <xf numFmtId="164" fontId="1" fillId="0" borderId="0" xfId="0" applyNumberFormat="1" applyFont="1"/>
    <xf numFmtId="9" fontId="1" fillId="0" borderId="0" xfId="2" applyFont="1"/>
    <xf numFmtId="165" fontId="7" fillId="0" borderId="9" xfId="4" applyNumberFormat="1" applyFont="1" applyBorder="1"/>
    <xf numFmtId="165" fontId="7" fillId="0" borderId="10" xfId="4" applyNumberFormat="1" applyFont="1" applyBorder="1"/>
    <xf numFmtId="9" fontId="1" fillId="5" borderId="11" xfId="2" applyFont="1" applyFill="1" applyBorder="1" applyAlignment="1">
      <alignment horizontal="right"/>
    </xf>
    <xf numFmtId="9" fontId="1" fillId="5" borderId="17" xfId="2" applyFont="1" applyFill="1" applyBorder="1" applyAlignment="1">
      <alignment horizontal="right"/>
    </xf>
    <xf numFmtId="165" fontId="1" fillId="0" borderId="0" xfId="0" applyNumberFormat="1" applyFont="1"/>
    <xf numFmtId="165" fontId="7" fillId="4" borderId="11" xfId="4" applyNumberFormat="1" applyFont="1" applyFill="1" applyBorder="1"/>
    <xf numFmtId="165" fontId="7" fillId="0" borderId="9" xfId="4" applyNumberFormat="1" applyFont="1" applyFill="1" applyBorder="1"/>
    <xf numFmtId="165" fontId="7" fillId="0" borderId="10" xfId="4" applyNumberFormat="1" applyFont="1" applyFill="1" applyBorder="1"/>
    <xf numFmtId="165" fontId="7" fillId="0" borderId="47" xfId="4" applyNumberFormat="1" applyFont="1" applyFill="1" applyBorder="1"/>
    <xf numFmtId="9" fontId="1" fillId="5" borderId="52" xfId="2" applyFont="1" applyFill="1" applyBorder="1" applyAlignment="1">
      <alignment horizontal="right"/>
    </xf>
    <xf numFmtId="165" fontId="7" fillId="3" borderId="9" xfId="0" applyNumberFormat="1" applyFont="1" applyFill="1" applyBorder="1" applyAlignment="1">
      <alignment horizontal="center"/>
    </xf>
    <xf numFmtId="165" fontId="7" fillId="3" borderId="10" xfId="0" applyNumberFormat="1" applyFont="1" applyFill="1" applyBorder="1" applyAlignment="1">
      <alignment horizontal="right"/>
    </xf>
    <xf numFmtId="9" fontId="7" fillId="5" borderId="11" xfId="2" applyFont="1" applyFill="1" applyBorder="1" applyAlignment="1">
      <alignment horizontal="right" wrapText="1"/>
    </xf>
    <xf numFmtId="165" fontId="7" fillId="3" borderId="47" xfId="0" applyNumberFormat="1" applyFont="1" applyFill="1" applyBorder="1" applyAlignment="1">
      <alignment horizontal="right" wrapText="1"/>
    </xf>
    <xf numFmtId="9" fontId="7" fillId="5" borderId="52" xfId="0" applyNumberFormat="1" applyFont="1" applyFill="1" applyBorder="1" applyAlignment="1">
      <alignment horizontal="right" wrapText="1"/>
    </xf>
    <xf numFmtId="165" fontId="7" fillId="4" borderId="11" xfId="0" applyNumberFormat="1" applyFont="1" applyFill="1" applyBorder="1" applyAlignment="1">
      <alignment horizontal="right" wrapText="1"/>
    </xf>
    <xf numFmtId="165" fontId="7" fillId="3" borderId="10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9" fontId="1" fillId="2" borderId="0" xfId="2" applyFont="1" applyFill="1"/>
    <xf numFmtId="165" fontId="1" fillId="0" borderId="0" xfId="0" applyNumberFormat="1" applyFont="1" applyFill="1"/>
    <xf numFmtId="165" fontId="1" fillId="2" borderId="0" xfId="0" applyNumberFormat="1" applyFont="1" applyFill="1"/>
    <xf numFmtId="0" fontId="1" fillId="0" borderId="0" xfId="0" applyFont="1"/>
    <xf numFmtId="165" fontId="1" fillId="0" borderId="9" xfId="1" applyNumberFormat="1" applyFont="1" applyFill="1" applyBorder="1"/>
    <xf numFmtId="165" fontId="1" fillId="0" borderId="10" xfId="1" applyNumberFormat="1" applyFont="1" applyFill="1" applyBorder="1"/>
    <xf numFmtId="165" fontId="1" fillId="4" borderId="11" xfId="1" applyNumberFormat="1" applyFont="1" applyFill="1" applyBorder="1"/>
    <xf numFmtId="165" fontId="1" fillId="0" borderId="9" xfId="0" applyNumberFormat="1" applyFont="1" applyBorder="1"/>
    <xf numFmtId="165" fontId="1" fillId="0" borderId="10" xfId="0" applyNumberFormat="1" applyFont="1" applyBorder="1"/>
    <xf numFmtId="165" fontId="1" fillId="4" borderId="11" xfId="0" applyNumberFormat="1" applyFont="1" applyFill="1" applyBorder="1"/>
    <xf numFmtId="166" fontId="1" fillId="0" borderId="9" xfId="1" applyNumberFormat="1" applyFont="1" applyFill="1" applyBorder="1"/>
    <xf numFmtId="166" fontId="1" fillId="0" borderId="10" xfId="1" applyNumberFormat="1" applyFont="1" applyFill="1" applyBorder="1"/>
    <xf numFmtId="9" fontId="1" fillId="0" borderId="11" xfId="2" applyFont="1" applyFill="1" applyBorder="1"/>
    <xf numFmtId="165" fontId="1" fillId="0" borderId="12" xfId="0" applyNumberFormat="1" applyFont="1" applyBorder="1"/>
    <xf numFmtId="166" fontId="1" fillId="0" borderId="20" xfId="1" applyNumberFormat="1" applyFont="1" applyFill="1" applyBorder="1"/>
    <xf numFmtId="166" fontId="1" fillId="0" borderId="21" xfId="1" applyNumberFormat="1" applyFont="1" applyFill="1" applyBorder="1"/>
    <xf numFmtId="9" fontId="1" fillId="0" borderId="22" xfId="2" applyFont="1" applyFill="1" applyBorder="1"/>
    <xf numFmtId="0" fontId="1" fillId="9" borderId="15" xfId="0" applyFont="1" applyFill="1" applyBorder="1" applyAlignment="1">
      <alignment horizontal="right"/>
    </xf>
    <xf numFmtId="165" fontId="1" fillId="0" borderId="40" xfId="0" applyNumberFormat="1" applyFont="1" applyBorder="1" applyAlignment="1">
      <alignment horizontal="right"/>
    </xf>
    <xf numFmtId="165" fontId="1" fillId="0" borderId="38" xfId="0" applyNumberFormat="1" applyFont="1" applyBorder="1" applyAlignment="1">
      <alignment horizontal="right"/>
    </xf>
    <xf numFmtId="9" fontId="1" fillId="9" borderId="7" xfId="2" applyFont="1" applyFill="1" applyBorder="1" applyAlignment="1">
      <alignment horizontal="right"/>
    </xf>
    <xf numFmtId="0" fontId="1" fillId="9" borderId="1" xfId="0" applyFont="1" applyFill="1" applyBorder="1" applyAlignment="1">
      <alignment horizontal="right"/>
    </xf>
    <xf numFmtId="165" fontId="1" fillId="4" borderId="22" xfId="0" applyNumberFormat="1" applyFont="1" applyFill="1" applyBorder="1" applyAlignment="1">
      <alignment horizontal="right" wrapText="1"/>
    </xf>
    <xf numFmtId="165" fontId="1" fillId="0" borderId="32" xfId="0" applyNumberFormat="1" applyFont="1" applyBorder="1"/>
    <xf numFmtId="9" fontId="1" fillId="0" borderId="0" xfId="2" applyFont="1" applyAlignment="1">
      <alignment horizontal="right"/>
    </xf>
    <xf numFmtId="0" fontId="1" fillId="0" borderId="0" xfId="0" applyFont="1" applyAlignment="1">
      <alignment horizontal="right"/>
    </xf>
    <xf numFmtId="0" fontId="1" fillId="9" borderId="0" xfId="0" applyFont="1" applyFill="1" applyAlignment="1">
      <alignment wrapText="1"/>
    </xf>
    <xf numFmtId="9" fontId="10" fillId="2" borderId="11" xfId="2" applyFont="1" applyFill="1" applyBorder="1" applyAlignment="1">
      <alignment horizontal="right" wrapText="1"/>
    </xf>
    <xf numFmtId="165" fontId="10" fillId="2" borderId="47" xfId="0" applyNumberFormat="1" applyFont="1" applyFill="1" applyBorder="1" applyAlignment="1">
      <alignment horizontal="center" wrapText="1"/>
    </xf>
    <xf numFmtId="9" fontId="10" fillId="2" borderId="52" xfId="0" applyNumberFormat="1" applyFont="1" applyFill="1" applyBorder="1" applyAlignment="1">
      <alignment horizontal="right" wrapText="1"/>
    </xf>
    <xf numFmtId="165" fontId="10" fillId="2" borderId="11" xfId="0" applyNumberFormat="1" applyFont="1" applyFill="1" applyBorder="1" applyAlignment="1">
      <alignment horizontal="center" wrapText="1"/>
    </xf>
    <xf numFmtId="0" fontId="0" fillId="7" borderId="10" xfId="0" applyFill="1" applyBorder="1" applyAlignment="1">
      <alignment horizontal="right" vertical="top" wrapText="1"/>
    </xf>
    <xf numFmtId="0" fontId="18" fillId="8" borderId="30" xfId="0" applyFont="1" applyFill="1" applyBorder="1" applyAlignment="1">
      <alignment horizontal="center" vertical="top" wrapText="1"/>
    </xf>
    <xf numFmtId="1" fontId="0" fillId="7" borderId="10" xfId="0" applyNumberFormat="1" applyFill="1" applyBorder="1"/>
    <xf numFmtId="3" fontId="0" fillId="7" borderId="10" xfId="0" applyNumberFormat="1" applyFill="1" applyBorder="1"/>
    <xf numFmtId="3" fontId="20" fillId="7" borderId="10" xfId="0" applyNumberFormat="1" applyFont="1" applyFill="1" applyBorder="1"/>
    <xf numFmtId="168" fontId="0" fillId="7" borderId="10" xfId="6" applyNumberFormat="1" applyFont="1" applyFill="1" applyBorder="1"/>
    <xf numFmtId="0" fontId="5" fillId="2" borderId="0" xfId="0" applyFont="1" applyFill="1"/>
    <xf numFmtId="0" fontId="6" fillId="2" borderId="0" xfId="0" applyFont="1" applyFill="1"/>
    <xf numFmtId="0" fontId="0" fillId="0" borderId="13" xfId="0" applyBorder="1"/>
    <xf numFmtId="0" fontId="0" fillId="0" borderId="41" xfId="0" applyBorder="1"/>
    <xf numFmtId="1" fontId="0" fillId="0" borderId="41" xfId="0" applyNumberFormat="1" applyBorder="1"/>
    <xf numFmtId="167" fontId="0" fillId="0" borderId="41" xfId="0" applyNumberFormat="1" applyBorder="1"/>
    <xf numFmtId="164" fontId="0" fillId="0" borderId="41" xfId="0" applyNumberFormat="1" applyBorder="1"/>
    <xf numFmtId="167" fontId="0" fillId="0" borderId="42" xfId="0" applyNumberFormat="1" applyBorder="1"/>
    <xf numFmtId="0" fontId="0" fillId="4" borderId="13" xfId="0" applyFill="1" applyBorder="1"/>
    <xf numFmtId="0" fontId="0" fillId="4" borderId="41" xfId="0" applyFill="1" applyBorder="1"/>
    <xf numFmtId="1" fontId="0" fillId="4" borderId="41" xfId="0" applyNumberFormat="1" applyFill="1" applyBorder="1"/>
    <xf numFmtId="164" fontId="0" fillId="4" borderId="41" xfId="0" applyNumberFormat="1" applyFill="1" applyBorder="1"/>
    <xf numFmtId="164" fontId="0" fillId="4" borderId="42" xfId="0" applyNumberFormat="1" applyFill="1" applyBorder="1"/>
    <xf numFmtId="0" fontId="0" fillId="4" borderId="8" xfId="0" applyFill="1" applyBorder="1"/>
    <xf numFmtId="0" fontId="0" fillId="4" borderId="0" xfId="0" applyFill="1" applyBorder="1"/>
    <xf numFmtId="1" fontId="0" fillId="4" borderId="0" xfId="0" applyNumberFormat="1" applyFill="1" applyBorder="1"/>
    <xf numFmtId="164" fontId="0" fillId="4" borderId="0" xfId="0" applyNumberFormat="1" applyFill="1" applyBorder="1"/>
    <xf numFmtId="0" fontId="0" fillId="4" borderId="14" xfId="0" applyFill="1" applyBorder="1"/>
    <xf numFmtId="0" fontId="0" fillId="4" borderId="40" xfId="0" applyFill="1" applyBorder="1"/>
    <xf numFmtId="0" fontId="0" fillId="4" borderId="38" xfId="0" applyFill="1" applyBorder="1"/>
    <xf numFmtId="1" fontId="0" fillId="4" borderId="38" xfId="0" applyNumberFormat="1" applyFill="1" applyBorder="1"/>
    <xf numFmtId="164" fontId="0" fillId="4" borderId="38" xfId="0" applyNumberFormat="1" applyFill="1" applyBorder="1"/>
    <xf numFmtId="0" fontId="0" fillId="4" borderId="39" xfId="0" applyFill="1" applyBorder="1"/>
    <xf numFmtId="164" fontId="0" fillId="0" borderId="42" xfId="0" applyNumberFormat="1" applyBorder="1"/>
    <xf numFmtId="0" fontId="0" fillId="0" borderId="8" xfId="0" applyBorder="1"/>
    <xf numFmtId="1" fontId="0" fillId="0" borderId="0" xfId="0" applyNumberFormat="1" applyBorder="1"/>
    <xf numFmtId="164" fontId="0" fillId="0" borderId="0" xfId="0" applyNumberFormat="1" applyBorder="1"/>
    <xf numFmtId="0" fontId="0" fillId="0" borderId="14" xfId="0" applyBorder="1"/>
    <xf numFmtId="0" fontId="0" fillId="0" borderId="40" xfId="0" applyBorder="1"/>
    <xf numFmtId="0" fontId="0" fillId="0" borderId="38" xfId="0" applyBorder="1"/>
    <xf numFmtId="164" fontId="0" fillId="0" borderId="38" xfId="0" applyNumberFormat="1" applyBorder="1"/>
    <xf numFmtId="0" fontId="0" fillId="0" borderId="39" xfId="0" applyBorder="1"/>
    <xf numFmtId="0" fontId="0" fillId="4" borderId="1" xfId="0" applyFill="1" applyBorder="1"/>
    <xf numFmtId="0" fontId="0" fillId="4" borderId="2" xfId="0" applyFill="1" applyBorder="1"/>
    <xf numFmtId="1" fontId="0" fillId="4" borderId="2" xfId="0" applyNumberFormat="1" applyFill="1" applyBorder="1"/>
    <xf numFmtId="164" fontId="0" fillId="4" borderId="2" xfId="0" applyNumberFormat="1" applyFill="1" applyBorder="1"/>
    <xf numFmtId="164" fontId="0" fillId="4" borderId="3" xfId="0" applyNumberFormat="1" applyFill="1" applyBorder="1"/>
    <xf numFmtId="0" fontId="0" fillId="0" borderId="1" xfId="0" applyBorder="1"/>
    <xf numFmtId="0" fontId="0" fillId="0" borderId="2" xfId="0" applyBorder="1"/>
    <xf numFmtId="1" fontId="0" fillId="0" borderId="2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4" borderId="63" xfId="0" applyFill="1" applyBorder="1"/>
    <xf numFmtId="1" fontId="0" fillId="4" borderId="55" xfId="0" applyNumberFormat="1" applyFill="1" applyBorder="1"/>
    <xf numFmtId="164" fontId="0" fillId="4" borderId="55" xfId="0" applyNumberFormat="1" applyFill="1" applyBorder="1"/>
    <xf numFmtId="0" fontId="0" fillId="4" borderId="55" xfId="0" applyFill="1" applyBorder="1"/>
    <xf numFmtId="164" fontId="0" fillId="4" borderId="34" xfId="0" applyNumberFormat="1" applyFill="1" applyBorder="1"/>
    <xf numFmtId="0" fontId="0" fillId="4" borderId="53" xfId="0" applyFill="1" applyBorder="1"/>
    <xf numFmtId="1" fontId="0" fillId="4" borderId="62" xfId="0" applyNumberFormat="1" applyFill="1" applyBorder="1"/>
    <xf numFmtId="164" fontId="0" fillId="4" borderId="62" xfId="0" applyNumberFormat="1" applyFill="1" applyBorder="1"/>
    <xf numFmtId="0" fontId="0" fillId="4" borderId="62" xfId="0" applyFill="1" applyBorder="1"/>
    <xf numFmtId="164" fontId="0" fillId="4" borderId="44" xfId="0" applyNumberFormat="1" applyFill="1" applyBorder="1"/>
    <xf numFmtId="164" fontId="0" fillId="0" borderId="14" xfId="0" applyNumberFormat="1" applyBorder="1"/>
    <xf numFmtId="0" fontId="0" fillId="4" borderId="69" xfId="0" applyFill="1" applyBorder="1"/>
    <xf numFmtId="164" fontId="0" fillId="4" borderId="70" xfId="0" applyNumberFormat="1" applyFill="1" applyBorder="1"/>
    <xf numFmtId="0" fontId="0" fillId="4" borderId="71" xfId="0" applyFill="1" applyBorder="1"/>
    <xf numFmtId="0" fontId="0" fillId="4" borderId="58" xfId="0" applyFill="1" applyBorder="1"/>
    <xf numFmtId="164" fontId="0" fillId="4" borderId="58" xfId="0" applyNumberFormat="1" applyFill="1" applyBorder="1"/>
    <xf numFmtId="0" fontId="0" fillId="4" borderId="60" xfId="0" applyFill="1" applyBorder="1"/>
    <xf numFmtId="1" fontId="0" fillId="4" borderId="51" xfId="0" applyNumberFormat="1" applyFill="1" applyBorder="1"/>
    <xf numFmtId="164" fontId="0" fillId="4" borderId="51" xfId="0" applyNumberFormat="1" applyFill="1" applyBorder="1"/>
    <xf numFmtId="0" fontId="0" fillId="4" borderId="51" xfId="0" applyFill="1" applyBorder="1"/>
    <xf numFmtId="164" fontId="0" fillId="4" borderId="33" xfId="0" applyNumberFormat="1" applyFill="1" applyBorder="1"/>
    <xf numFmtId="0" fontId="0" fillId="0" borderId="13" xfId="0" applyFill="1" applyBorder="1"/>
    <xf numFmtId="0" fontId="0" fillId="0" borderId="69" xfId="0" applyBorder="1"/>
    <xf numFmtId="164" fontId="0" fillId="0" borderId="70" xfId="0" applyNumberFormat="1" applyBorder="1"/>
    <xf numFmtId="0" fontId="0" fillId="0" borderId="8" xfId="0" applyFill="1" applyBorder="1"/>
    <xf numFmtId="0" fontId="0" fillId="0" borderId="71" xfId="0" applyBorder="1"/>
    <xf numFmtId="164" fontId="0" fillId="0" borderId="58" xfId="0" applyNumberFormat="1" applyBorder="1"/>
    <xf numFmtId="0" fontId="0" fillId="0" borderId="60" xfId="0" applyBorder="1"/>
    <xf numFmtId="1" fontId="0" fillId="0" borderId="51" xfId="0" applyNumberFormat="1" applyBorder="1"/>
    <xf numFmtId="164" fontId="0" fillId="0" borderId="51" xfId="0" applyNumberFormat="1" applyBorder="1"/>
    <xf numFmtId="0" fontId="0" fillId="0" borderId="51" xfId="0" applyBorder="1"/>
    <xf numFmtId="164" fontId="0" fillId="0" borderId="33" xfId="0" applyNumberFormat="1" applyBorder="1"/>
    <xf numFmtId="0" fontId="0" fillId="0" borderId="52" xfId="0" applyBorder="1"/>
    <xf numFmtId="1" fontId="0" fillId="0" borderId="72" xfId="0" applyNumberFormat="1" applyBorder="1"/>
    <xf numFmtId="164" fontId="0" fillId="0" borderId="72" xfId="0" applyNumberFormat="1" applyBorder="1"/>
    <xf numFmtId="0" fontId="0" fillId="0" borderId="72" xfId="0" applyBorder="1"/>
    <xf numFmtId="164" fontId="0" fillId="0" borderId="61" xfId="0" applyNumberFormat="1" applyBorder="1"/>
    <xf numFmtId="0" fontId="0" fillId="0" borderId="73" xfId="0" applyBorder="1"/>
    <xf numFmtId="164" fontId="0" fillId="0" borderId="66" xfId="0" applyNumberFormat="1" applyBorder="1"/>
    <xf numFmtId="0" fontId="0" fillId="4" borderId="0" xfId="0" applyFill="1"/>
    <xf numFmtId="1" fontId="0" fillId="4" borderId="0" xfId="0" applyNumberFormat="1" applyFill="1"/>
    <xf numFmtId="164" fontId="0" fillId="4" borderId="0" xfId="0" applyNumberFormat="1" applyFill="1"/>
    <xf numFmtId="164" fontId="0" fillId="4" borderId="39" xfId="0" applyNumberFormat="1" applyFill="1" applyBorder="1"/>
    <xf numFmtId="0" fontId="0" fillId="0" borderId="1" xfId="0" applyFill="1" applyBorder="1"/>
    <xf numFmtId="0" fontId="0" fillId="0" borderId="2" xfId="0" applyFill="1" applyBorder="1"/>
    <xf numFmtId="164" fontId="0" fillId="0" borderId="2" xfId="0" applyNumberFormat="1" applyFill="1" applyBorder="1"/>
    <xf numFmtId="164" fontId="0" fillId="0" borderId="3" xfId="0" applyNumberFormat="1" applyFill="1" applyBorder="1"/>
    <xf numFmtId="167" fontId="0" fillId="4" borderId="2" xfId="0" applyNumberFormat="1" applyFill="1" applyBorder="1"/>
    <xf numFmtId="0" fontId="0" fillId="4" borderId="52" xfId="0" applyFill="1" applyBorder="1"/>
    <xf numFmtId="0" fontId="0" fillId="4" borderId="72" xfId="0" applyFill="1" applyBorder="1"/>
    <xf numFmtId="164" fontId="0" fillId="4" borderId="72" xfId="0" applyNumberFormat="1" applyFill="1" applyBorder="1"/>
    <xf numFmtId="164" fontId="0" fillId="4" borderId="61" xfId="0" applyNumberFormat="1" applyFill="1" applyBorder="1"/>
    <xf numFmtId="0" fontId="0" fillId="4" borderId="73" xfId="0" applyFill="1" applyBorder="1"/>
    <xf numFmtId="164" fontId="0" fillId="4" borderId="66" xfId="0" applyNumberFormat="1" applyFill="1" applyBorder="1"/>
    <xf numFmtId="0" fontId="6" fillId="0" borderId="41" xfId="0" applyFont="1" applyBorder="1"/>
    <xf numFmtId="0" fontId="6" fillId="0" borderId="0" xfId="0" applyFont="1" applyBorder="1"/>
    <xf numFmtId="0" fontId="6" fillId="0" borderId="38" xfId="0" applyFont="1" applyBorder="1"/>
    <xf numFmtId="0" fontId="6" fillId="0" borderId="2" xfId="0" applyFont="1" applyBorder="1"/>
    <xf numFmtId="0" fontId="6" fillId="4" borderId="41" xfId="0" applyFont="1" applyFill="1" applyBorder="1"/>
    <xf numFmtId="0" fontId="6" fillId="4" borderId="0" xfId="0" applyFont="1" applyFill="1" applyBorder="1"/>
    <xf numFmtId="0" fontId="6" fillId="4" borderId="38" xfId="0" applyFont="1" applyFill="1" applyBorder="1"/>
    <xf numFmtId="0" fontId="0" fillId="0" borderId="63" xfId="0" applyBorder="1"/>
    <xf numFmtId="0" fontId="0" fillId="0" borderId="55" xfId="0" applyBorder="1"/>
    <xf numFmtId="164" fontId="0" fillId="0" borderId="55" xfId="0" applyNumberFormat="1" applyBorder="1"/>
    <xf numFmtId="164" fontId="0" fillId="0" borderId="34" xfId="0" applyNumberFormat="1" applyBorder="1"/>
    <xf numFmtId="0" fontId="0" fillId="0" borderId="17" xfId="0" applyBorder="1"/>
    <xf numFmtId="0" fontId="0" fillId="0" borderId="19" xfId="0" applyBorder="1"/>
    <xf numFmtId="164" fontId="0" fillId="0" borderId="43" xfId="0" applyNumberFormat="1" applyBorder="1"/>
    <xf numFmtId="0" fontId="0" fillId="0" borderId="40" xfId="0" applyFill="1" applyBorder="1"/>
    <xf numFmtId="0" fontId="0" fillId="0" borderId="53" xfId="0" applyBorder="1"/>
    <xf numFmtId="0" fontId="0" fillId="0" borderId="62" xfId="0" applyBorder="1"/>
    <xf numFmtId="164" fontId="0" fillId="0" borderId="62" xfId="0" applyNumberFormat="1" applyBorder="1"/>
    <xf numFmtId="164" fontId="0" fillId="0" borderId="44" xfId="0" applyNumberFormat="1" applyBorder="1"/>
    <xf numFmtId="1" fontId="0" fillId="0" borderId="55" xfId="0" applyNumberFormat="1" applyBorder="1"/>
    <xf numFmtId="1" fontId="0" fillId="0" borderId="19" xfId="0" applyNumberFormat="1" applyBorder="1"/>
    <xf numFmtId="1" fontId="0" fillId="0" borderId="62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0" fillId="2" borderId="0" xfId="0" applyNumberFormat="1" applyFill="1"/>
    <xf numFmtId="164" fontId="0" fillId="0" borderId="19" xfId="0" applyNumberFormat="1" applyBorder="1"/>
    <xf numFmtId="167" fontId="0" fillId="4" borderId="38" xfId="0" applyNumberFormat="1" applyFill="1" applyBorder="1"/>
    <xf numFmtId="167" fontId="0" fillId="4" borderId="39" xfId="0" applyNumberFormat="1" applyFill="1" applyBorder="1"/>
    <xf numFmtId="0" fontId="6" fillId="4" borderId="2" xfId="0" applyFont="1" applyFill="1" applyBorder="1"/>
    <xf numFmtId="167" fontId="0" fillId="4" borderId="3" xfId="0" applyNumberFormat="1" applyFill="1" applyBorder="1"/>
    <xf numFmtId="1" fontId="0" fillId="4" borderId="72" xfId="0" applyNumberFormat="1" applyFill="1" applyBorder="1"/>
    <xf numFmtId="0" fontId="0" fillId="4" borderId="33" xfId="0" applyFill="1" applyBorder="1"/>
    <xf numFmtId="3" fontId="0" fillId="4" borderId="51" xfId="0" applyNumberFormat="1" applyFill="1" applyBorder="1"/>
    <xf numFmtId="164" fontId="0" fillId="4" borderId="51" xfId="5" applyNumberFormat="1" applyFont="1" applyFill="1" applyBorder="1"/>
    <xf numFmtId="1" fontId="0" fillId="0" borderId="2" xfId="0" applyNumberFormat="1" applyFill="1" applyBorder="1"/>
    <xf numFmtId="0" fontId="0" fillId="11" borderId="7" xfId="0" applyFill="1" applyBorder="1"/>
    <xf numFmtId="0" fontId="0" fillId="11" borderId="2" xfId="0" applyFill="1" applyBorder="1"/>
    <xf numFmtId="164" fontId="0" fillId="11" borderId="7" xfId="6" applyNumberFormat="1" applyFont="1" applyFill="1" applyBorder="1"/>
    <xf numFmtId="164" fontId="0" fillId="11" borderId="7" xfId="0" applyNumberFormat="1" applyFill="1" applyBorder="1"/>
    <xf numFmtId="164" fontId="0" fillId="11" borderId="7" xfId="5" applyNumberFormat="1" applyFont="1" applyFill="1" applyBorder="1"/>
    <xf numFmtId="2" fontId="2" fillId="4" borderId="50" xfId="0" applyNumberFormat="1" applyFont="1" applyFill="1" applyBorder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3" borderId="63" xfId="0" applyFont="1" applyFill="1" applyBorder="1" applyAlignment="1">
      <alignment horizontal="center"/>
    </xf>
    <xf numFmtId="165" fontId="10" fillId="7" borderId="37" xfId="0" applyNumberFormat="1" applyFont="1" applyFill="1" applyBorder="1" applyAlignment="1">
      <alignment horizontal="center" wrapText="1"/>
    </xf>
    <xf numFmtId="165" fontId="10" fillId="7" borderId="9" xfId="0" applyNumberFormat="1" applyFont="1" applyFill="1" applyBorder="1" applyAlignment="1">
      <alignment horizontal="center" wrapText="1"/>
    </xf>
    <xf numFmtId="165" fontId="10" fillId="0" borderId="42" xfId="0" applyNumberFormat="1" applyFont="1" applyBorder="1" applyAlignment="1">
      <alignment horizontal="center" wrapText="1"/>
    </xf>
    <xf numFmtId="165" fontId="10" fillId="0" borderId="14" xfId="0" applyNumberFormat="1" applyFont="1" applyBorder="1" applyAlignment="1">
      <alignment horizontal="center" wrapText="1"/>
    </xf>
    <xf numFmtId="165" fontId="10" fillId="3" borderId="45" xfId="0" applyNumberFormat="1" applyFont="1" applyFill="1" applyBorder="1" applyAlignment="1">
      <alignment horizontal="center"/>
    </xf>
    <xf numFmtId="165" fontId="10" fillId="3" borderId="34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3" fontId="12" fillId="10" borderId="24" xfId="0" applyNumberFormat="1" applyFont="1" applyFill="1" applyBorder="1" applyAlignment="1">
      <alignment horizontal="center" vertical="center" wrapText="1"/>
    </xf>
    <xf numFmtId="3" fontId="12" fillId="10" borderId="28" xfId="0" applyNumberFormat="1" applyFont="1" applyFill="1" applyBorder="1" applyAlignment="1">
      <alignment horizontal="center" vertical="center" wrapText="1"/>
    </xf>
    <xf numFmtId="3" fontId="12" fillId="4" borderId="13" xfId="0" applyNumberFormat="1" applyFont="1" applyFill="1" applyBorder="1" applyAlignment="1">
      <alignment horizontal="center"/>
    </xf>
    <xf numFmtId="3" fontId="12" fillId="4" borderId="42" xfId="0" applyNumberFormat="1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6" borderId="41" xfId="0" applyFont="1" applyFill="1" applyBorder="1" applyAlignment="1">
      <alignment horizontal="center"/>
    </xf>
    <xf numFmtId="0" fontId="19" fillId="9" borderId="29" xfId="0" applyFont="1" applyFill="1" applyBorder="1" applyAlignment="1">
      <alignment horizontal="center" wrapText="1"/>
    </xf>
    <xf numFmtId="0" fontId="19" fillId="9" borderId="30" xfId="0" applyFont="1" applyFill="1" applyBorder="1" applyAlignment="1">
      <alignment horizontal="center" wrapText="1"/>
    </xf>
    <xf numFmtId="0" fontId="19" fillId="9" borderId="31" xfId="0" applyFont="1" applyFill="1" applyBorder="1" applyAlignment="1">
      <alignment horizontal="center" wrapText="1"/>
    </xf>
    <xf numFmtId="0" fontId="19" fillId="9" borderId="4" xfId="0" applyFont="1" applyFill="1" applyBorder="1" applyAlignment="1">
      <alignment horizontal="center" wrapText="1"/>
    </xf>
    <xf numFmtId="0" fontId="19" fillId="9" borderId="5" xfId="0" applyFont="1" applyFill="1" applyBorder="1" applyAlignment="1">
      <alignment horizontal="center" wrapText="1"/>
    </xf>
    <xf numFmtId="0" fontId="19" fillId="9" borderId="6" xfId="0" applyFont="1" applyFill="1" applyBorder="1" applyAlignment="1">
      <alignment horizontal="center" wrapText="1"/>
    </xf>
    <xf numFmtId="3" fontId="15" fillId="0" borderId="13" xfId="0" applyNumberFormat="1" applyFont="1" applyBorder="1" applyAlignment="1">
      <alignment horizontal="center"/>
    </xf>
    <xf numFmtId="3" fontId="15" fillId="0" borderId="41" xfId="0" applyNumberFormat="1" applyFont="1" applyBorder="1" applyAlignment="1">
      <alignment horizontal="center"/>
    </xf>
    <xf numFmtId="3" fontId="15" fillId="0" borderId="42" xfId="0" applyNumberFormat="1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3" fontId="15" fillId="7" borderId="13" xfId="0" applyNumberFormat="1" applyFont="1" applyFill="1" applyBorder="1" applyAlignment="1">
      <alignment horizontal="center" wrapText="1"/>
    </xf>
    <xf numFmtId="3" fontId="15" fillId="7" borderId="41" xfId="0" applyNumberFormat="1" applyFont="1" applyFill="1" applyBorder="1" applyAlignment="1">
      <alignment horizontal="center" wrapText="1"/>
    </xf>
    <xf numFmtId="3" fontId="15" fillId="7" borderId="42" xfId="0" applyNumberFormat="1" applyFont="1" applyFill="1" applyBorder="1" applyAlignment="1">
      <alignment horizontal="center" wrapText="1"/>
    </xf>
    <xf numFmtId="3" fontId="15" fillId="7" borderId="13" xfId="0" applyNumberFormat="1" applyFont="1" applyFill="1" applyBorder="1" applyAlignment="1">
      <alignment horizontal="center"/>
    </xf>
    <xf numFmtId="3" fontId="15" fillId="7" borderId="41" xfId="0" applyNumberFormat="1" applyFont="1" applyFill="1" applyBorder="1" applyAlignment="1">
      <alignment horizontal="center"/>
    </xf>
    <xf numFmtId="3" fontId="15" fillId="7" borderId="42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7">
    <cellStyle name="Comma" xfId="6" builtinId="3"/>
    <cellStyle name="Currency" xfId="1" builtinId="4"/>
    <cellStyle name="Currency 2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CCFF"/>
      <color rgb="FFCC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view="pageLayout" zoomScaleNormal="100" workbookViewId="0">
      <selection activeCell="J61" sqref="J61"/>
    </sheetView>
  </sheetViews>
  <sheetFormatPr defaultRowHeight="15"/>
  <cols>
    <col min="1" max="1" width="44.28515625" style="146" customWidth="1"/>
    <col min="2" max="2" width="10.5703125" style="146" customWidth="1"/>
    <col min="3" max="9" width="9.140625" style="146"/>
    <col min="10" max="10" width="9.140625" style="158"/>
    <col min="11" max="11" width="9.140625" style="146"/>
    <col min="12" max="12" width="18.140625" style="146" customWidth="1"/>
    <col min="13" max="16384" width="9.140625" style="146"/>
  </cols>
  <sheetData>
    <row r="1" spans="1:12" ht="15.75" thickBot="1">
      <c r="B1" s="676" t="s">
        <v>0</v>
      </c>
      <c r="C1" s="677"/>
      <c r="D1" s="677"/>
      <c r="E1" s="678"/>
      <c r="F1" s="676" t="s">
        <v>1</v>
      </c>
      <c r="G1" s="677"/>
      <c r="H1" s="677"/>
      <c r="I1" s="676" t="s">
        <v>1</v>
      </c>
      <c r="J1" s="677"/>
      <c r="K1" s="677"/>
      <c r="L1" s="679" t="s">
        <v>13</v>
      </c>
    </row>
    <row r="2" spans="1:12" ht="24" thickBot="1">
      <c r="A2" s="148" t="s">
        <v>2</v>
      </c>
      <c r="B2" s="149" t="s">
        <v>3</v>
      </c>
      <c r="C2" s="150" t="s">
        <v>4</v>
      </c>
      <c r="D2" s="150" t="s">
        <v>5</v>
      </c>
      <c r="E2" s="151" t="s">
        <v>6</v>
      </c>
      <c r="F2" s="149" t="s">
        <v>7</v>
      </c>
      <c r="G2" s="150" t="s">
        <v>8</v>
      </c>
      <c r="H2" s="150" t="s">
        <v>9</v>
      </c>
      <c r="I2" s="150" t="s">
        <v>10</v>
      </c>
      <c r="J2" s="174" t="s">
        <v>11</v>
      </c>
      <c r="K2" s="152" t="s">
        <v>12</v>
      </c>
      <c r="L2" s="680"/>
    </row>
    <row r="3" spans="1:12" ht="22.5" customHeight="1" thickBot="1">
      <c r="A3" s="153" t="s">
        <v>14</v>
      </c>
      <c r="B3" s="154"/>
      <c r="C3" s="155"/>
      <c r="D3" s="155"/>
      <c r="E3" s="156"/>
      <c r="F3" s="154"/>
      <c r="G3" s="155"/>
      <c r="H3" s="155"/>
      <c r="I3" s="155"/>
      <c r="J3" s="157"/>
      <c r="K3" s="157"/>
      <c r="L3" s="181"/>
    </row>
    <row r="4" spans="1:12">
      <c r="A4" s="159" t="s">
        <v>15</v>
      </c>
      <c r="B4" s="12">
        <v>8264</v>
      </c>
      <c r="C4" s="179">
        <v>75</v>
      </c>
      <c r="D4" s="179">
        <v>5</v>
      </c>
      <c r="E4" s="179">
        <v>2</v>
      </c>
      <c r="F4" s="380">
        <v>1</v>
      </c>
      <c r="G4" s="380">
        <v>4</v>
      </c>
      <c r="H4" s="380">
        <v>0</v>
      </c>
      <c r="I4" s="380">
        <f>G4+H4</f>
        <v>4</v>
      </c>
      <c r="J4" s="146">
        <v>3.08</v>
      </c>
      <c r="K4" s="380">
        <v>40</v>
      </c>
      <c r="L4" s="411" t="s">
        <v>435</v>
      </c>
    </row>
    <row r="5" spans="1:12">
      <c r="A5" s="160" t="s">
        <v>16</v>
      </c>
      <c r="B5" s="12">
        <v>10255</v>
      </c>
      <c r="C5" s="179">
        <v>80.5</v>
      </c>
      <c r="D5" s="179">
        <v>5</v>
      </c>
      <c r="E5" s="179">
        <v>2</v>
      </c>
      <c r="F5" s="380">
        <v>0</v>
      </c>
      <c r="G5" s="380">
        <v>4</v>
      </c>
      <c r="H5" s="380">
        <v>2</v>
      </c>
      <c r="I5" s="179">
        <f t="shared" ref="I5:I14" si="0">G5+H5</f>
        <v>6</v>
      </c>
      <c r="J5" s="146">
        <v>2.38</v>
      </c>
      <c r="K5" s="380">
        <v>325</v>
      </c>
      <c r="L5" s="411" t="s">
        <v>436</v>
      </c>
    </row>
    <row r="6" spans="1:12">
      <c r="A6" s="160" t="s">
        <v>17</v>
      </c>
      <c r="B6" s="12">
        <v>19569</v>
      </c>
      <c r="C6" s="179">
        <v>134</v>
      </c>
      <c r="D6" s="179">
        <v>6</v>
      </c>
      <c r="E6" s="179">
        <v>3</v>
      </c>
      <c r="F6" s="380">
        <v>1</v>
      </c>
      <c r="G6" s="380">
        <v>4</v>
      </c>
      <c r="H6" s="380">
        <v>3</v>
      </c>
      <c r="I6" s="179">
        <f t="shared" si="0"/>
        <v>7</v>
      </c>
      <c r="J6" s="146">
        <v>6</v>
      </c>
      <c r="K6" s="380">
        <v>280</v>
      </c>
      <c r="L6" s="411" t="s">
        <v>435</v>
      </c>
    </row>
    <row r="7" spans="1:12">
      <c r="A7" s="160" t="s">
        <v>18</v>
      </c>
      <c r="B7" s="12">
        <v>9139</v>
      </c>
      <c r="C7" s="179">
        <v>40</v>
      </c>
      <c r="D7" s="179">
        <v>6</v>
      </c>
      <c r="E7" s="179">
        <v>1</v>
      </c>
      <c r="F7" s="380">
        <v>1</v>
      </c>
      <c r="G7" s="380">
        <v>2</v>
      </c>
      <c r="H7" s="380">
        <v>0</v>
      </c>
      <c r="I7" s="179">
        <f t="shared" si="0"/>
        <v>2</v>
      </c>
      <c r="J7" s="146">
        <v>2</v>
      </c>
      <c r="K7" s="380">
        <v>0</v>
      </c>
      <c r="L7" s="411" t="s">
        <v>436</v>
      </c>
    </row>
    <row r="8" spans="1:12">
      <c r="A8" s="160" t="s">
        <v>20</v>
      </c>
      <c r="B8" s="12">
        <v>8513</v>
      </c>
      <c r="C8" s="179">
        <v>37.5</v>
      </c>
      <c r="D8" s="179">
        <v>5</v>
      </c>
      <c r="E8" s="179">
        <v>1</v>
      </c>
      <c r="F8" s="380">
        <v>0</v>
      </c>
      <c r="G8" s="380">
        <v>3</v>
      </c>
      <c r="H8" s="380">
        <v>0</v>
      </c>
      <c r="I8" s="179">
        <f t="shared" si="0"/>
        <v>3</v>
      </c>
      <c r="J8" s="146">
        <v>2.25</v>
      </c>
      <c r="K8" s="380">
        <v>1709</v>
      </c>
      <c r="L8" s="411" t="s">
        <v>437</v>
      </c>
    </row>
    <row r="9" spans="1:12">
      <c r="A9" s="160" t="s">
        <v>21</v>
      </c>
      <c r="B9" s="12">
        <v>7349</v>
      </c>
      <c r="C9" s="179">
        <v>40</v>
      </c>
      <c r="D9" s="179">
        <v>5</v>
      </c>
      <c r="E9" s="179">
        <v>1</v>
      </c>
      <c r="F9" s="380">
        <v>1</v>
      </c>
      <c r="G9" s="380">
        <v>2</v>
      </c>
      <c r="H9" s="380">
        <v>0</v>
      </c>
      <c r="I9" s="179">
        <f t="shared" si="0"/>
        <v>2</v>
      </c>
      <c r="J9" s="146">
        <v>2</v>
      </c>
      <c r="K9" s="380">
        <v>0</v>
      </c>
      <c r="L9" s="411" t="s">
        <v>435</v>
      </c>
    </row>
    <row r="10" spans="1:12">
      <c r="A10" s="160" t="s">
        <v>22</v>
      </c>
      <c r="B10" s="12">
        <v>11038</v>
      </c>
      <c r="C10" s="179">
        <v>70</v>
      </c>
      <c r="D10" s="179">
        <v>5</v>
      </c>
      <c r="E10" s="179">
        <v>3</v>
      </c>
      <c r="F10" s="380">
        <v>1</v>
      </c>
      <c r="G10" s="380">
        <v>5</v>
      </c>
      <c r="H10" s="380">
        <v>0</v>
      </c>
      <c r="I10" s="179">
        <f t="shared" si="0"/>
        <v>5</v>
      </c>
      <c r="J10" s="146">
        <v>3.3</v>
      </c>
      <c r="K10" s="380">
        <v>0</v>
      </c>
      <c r="L10" s="411" t="s">
        <v>436</v>
      </c>
    </row>
    <row r="11" spans="1:12">
      <c r="A11" s="160" t="s">
        <v>23</v>
      </c>
      <c r="B11" s="12">
        <v>5846</v>
      </c>
      <c r="C11" s="179">
        <v>43</v>
      </c>
      <c r="D11" s="179">
        <v>5</v>
      </c>
      <c r="E11" s="179">
        <v>1</v>
      </c>
      <c r="F11" s="380">
        <v>1</v>
      </c>
      <c r="G11" s="380">
        <v>1</v>
      </c>
      <c r="H11" s="380">
        <v>2</v>
      </c>
      <c r="I11" s="179">
        <f t="shared" si="0"/>
        <v>3</v>
      </c>
      <c r="J11" s="146">
        <v>3</v>
      </c>
      <c r="K11" s="380">
        <v>150</v>
      </c>
      <c r="L11" s="411" t="s">
        <v>438</v>
      </c>
    </row>
    <row r="12" spans="1:12">
      <c r="A12" s="160" t="s">
        <v>24</v>
      </c>
      <c r="B12" s="12">
        <v>14394</v>
      </c>
      <c r="C12" s="179">
        <v>60</v>
      </c>
      <c r="D12" s="179">
        <v>5</v>
      </c>
      <c r="E12" s="179">
        <v>2</v>
      </c>
      <c r="F12" s="380">
        <v>0</v>
      </c>
      <c r="G12" s="380">
        <v>4</v>
      </c>
      <c r="H12" s="380">
        <v>0</v>
      </c>
      <c r="I12" s="179">
        <f t="shared" si="0"/>
        <v>4</v>
      </c>
      <c r="J12" s="146">
        <v>2.13</v>
      </c>
      <c r="K12" s="380">
        <v>0</v>
      </c>
      <c r="L12" s="411" t="s">
        <v>436</v>
      </c>
    </row>
    <row r="13" spans="1:12">
      <c r="A13" s="161" t="s">
        <v>375</v>
      </c>
      <c r="B13" s="12">
        <v>9047</v>
      </c>
      <c r="C13" s="387">
        <v>72</v>
      </c>
      <c r="D13" s="179">
        <v>6</v>
      </c>
      <c r="E13" s="179">
        <v>2</v>
      </c>
      <c r="F13" s="380">
        <v>1</v>
      </c>
      <c r="G13" s="380">
        <v>2.78</v>
      </c>
      <c r="H13" s="380">
        <v>0</v>
      </c>
      <c r="I13" s="179">
        <v>3</v>
      </c>
      <c r="J13" s="146">
        <v>2.78</v>
      </c>
      <c r="K13" s="380">
        <v>21</v>
      </c>
      <c r="L13" s="411" t="s">
        <v>436</v>
      </c>
    </row>
    <row r="14" spans="1:12">
      <c r="A14" s="160" t="s">
        <v>26</v>
      </c>
      <c r="B14" s="12">
        <v>12471</v>
      </c>
      <c r="C14" s="179">
        <v>50</v>
      </c>
      <c r="D14" s="179">
        <v>5</v>
      </c>
      <c r="E14" s="179">
        <v>2</v>
      </c>
      <c r="F14" s="380">
        <v>0</v>
      </c>
      <c r="G14" s="380">
        <v>6</v>
      </c>
      <c r="H14" s="380">
        <v>0</v>
      </c>
      <c r="I14" s="179">
        <f t="shared" si="0"/>
        <v>6</v>
      </c>
      <c r="J14" s="146">
        <v>1.85</v>
      </c>
      <c r="K14" s="380">
        <v>200</v>
      </c>
      <c r="L14" s="411" t="s">
        <v>437</v>
      </c>
    </row>
    <row r="15" spans="1:12">
      <c r="A15" s="162"/>
      <c r="B15" s="382"/>
      <c r="C15" s="267"/>
      <c r="D15" s="267"/>
      <c r="E15" s="267"/>
      <c r="F15" s="381"/>
      <c r="G15" s="381"/>
      <c r="H15" s="381"/>
      <c r="I15" s="267"/>
      <c r="J15" s="384"/>
      <c r="K15" s="381"/>
      <c r="L15" s="412"/>
    </row>
    <row r="16" spans="1:12">
      <c r="A16" s="163" t="s">
        <v>27</v>
      </c>
      <c r="B16" s="12"/>
      <c r="C16" s="179"/>
      <c r="D16" s="179"/>
      <c r="E16" s="179"/>
      <c r="F16" s="380"/>
      <c r="G16" s="380"/>
      <c r="H16" s="380"/>
      <c r="I16" s="179"/>
      <c r="J16" s="383"/>
      <c r="K16" s="380"/>
      <c r="L16" s="411"/>
    </row>
    <row r="17" spans="1:12">
      <c r="A17" s="160" t="s">
        <v>28</v>
      </c>
      <c r="B17" s="12">
        <v>32737</v>
      </c>
      <c r="C17" s="179">
        <v>118</v>
      </c>
      <c r="D17" s="179">
        <v>6</v>
      </c>
      <c r="E17" s="179">
        <v>8</v>
      </c>
      <c r="F17" s="380">
        <v>2</v>
      </c>
      <c r="G17" s="380">
        <v>16</v>
      </c>
      <c r="H17" s="380">
        <v>1</v>
      </c>
      <c r="I17" s="179">
        <f t="shared" ref="I17:I31" si="1">G17+H17</f>
        <v>17</v>
      </c>
      <c r="J17" s="146">
        <v>13.98</v>
      </c>
      <c r="K17" s="380">
        <v>774</v>
      </c>
      <c r="L17" s="411" t="s">
        <v>439</v>
      </c>
    </row>
    <row r="18" spans="1:12">
      <c r="A18" s="160" t="s">
        <v>29</v>
      </c>
      <c r="B18" s="12">
        <v>23809</v>
      </c>
      <c r="C18" s="179">
        <v>46</v>
      </c>
      <c r="D18" s="179">
        <v>6</v>
      </c>
      <c r="E18" s="179">
        <v>1</v>
      </c>
      <c r="F18" s="380">
        <v>2</v>
      </c>
      <c r="G18" s="380">
        <v>6.6</v>
      </c>
      <c r="H18" s="380">
        <v>3</v>
      </c>
      <c r="I18" s="179">
        <v>10</v>
      </c>
      <c r="J18" s="146">
        <v>9.3000000000000007</v>
      </c>
      <c r="K18" s="380">
        <v>550</v>
      </c>
      <c r="L18" s="411" t="s">
        <v>438</v>
      </c>
    </row>
    <row r="19" spans="1:12">
      <c r="A19" s="160" t="s">
        <v>30</v>
      </c>
      <c r="B19" s="12">
        <v>35779</v>
      </c>
      <c r="C19" s="179">
        <v>195</v>
      </c>
      <c r="D19" s="179">
        <v>6</v>
      </c>
      <c r="E19" s="179">
        <v>5</v>
      </c>
      <c r="F19" s="380">
        <v>1</v>
      </c>
      <c r="G19" s="380">
        <v>8.98</v>
      </c>
      <c r="H19" s="380">
        <v>2</v>
      </c>
      <c r="I19" s="179">
        <v>11</v>
      </c>
      <c r="J19" s="146">
        <v>8.68</v>
      </c>
      <c r="K19" s="380">
        <v>1240</v>
      </c>
      <c r="L19" s="411" t="s">
        <v>436</v>
      </c>
    </row>
    <row r="20" spans="1:12">
      <c r="A20" s="160" t="s">
        <v>31</v>
      </c>
      <c r="B20" s="12">
        <v>32466</v>
      </c>
      <c r="C20" s="179">
        <v>148</v>
      </c>
      <c r="D20" s="179">
        <v>5</v>
      </c>
      <c r="E20" s="179">
        <v>6</v>
      </c>
      <c r="F20" s="380">
        <v>1</v>
      </c>
      <c r="G20" s="380">
        <v>12</v>
      </c>
      <c r="H20" s="380">
        <v>0</v>
      </c>
      <c r="I20" s="179">
        <f t="shared" si="1"/>
        <v>12</v>
      </c>
      <c r="J20" s="146">
        <v>8.33</v>
      </c>
      <c r="K20" s="380">
        <v>195.75</v>
      </c>
      <c r="L20" s="411" t="s">
        <v>435</v>
      </c>
    </row>
    <row r="21" spans="1:12">
      <c r="A21" s="160" t="s">
        <v>32</v>
      </c>
      <c r="B21" s="12">
        <v>21275</v>
      </c>
      <c r="C21" s="179">
        <v>41.5</v>
      </c>
      <c r="D21" s="179">
        <v>5</v>
      </c>
      <c r="E21" s="179">
        <v>1</v>
      </c>
      <c r="F21" s="380">
        <v>1</v>
      </c>
      <c r="G21" s="380">
        <v>5</v>
      </c>
      <c r="H21" s="380">
        <v>2</v>
      </c>
      <c r="I21" s="179">
        <f t="shared" si="1"/>
        <v>7</v>
      </c>
      <c r="J21" s="146">
        <v>5.43</v>
      </c>
      <c r="K21" s="380">
        <v>24</v>
      </c>
      <c r="L21" s="411" t="s">
        <v>439</v>
      </c>
    </row>
    <row r="22" spans="1:12">
      <c r="A22" s="160" t="s">
        <v>33</v>
      </c>
      <c r="B22" s="12">
        <v>29856</v>
      </c>
      <c r="C22" s="179">
        <v>78.5</v>
      </c>
      <c r="D22" s="179">
        <v>6</v>
      </c>
      <c r="E22" s="179">
        <v>2</v>
      </c>
      <c r="F22" s="380">
        <v>4</v>
      </c>
      <c r="G22" s="380">
        <v>8</v>
      </c>
      <c r="H22" s="380">
        <v>3</v>
      </c>
      <c r="I22" s="179">
        <f t="shared" si="1"/>
        <v>11</v>
      </c>
      <c r="J22" s="146">
        <v>9.75</v>
      </c>
      <c r="K22" s="380">
        <v>772</v>
      </c>
      <c r="L22" s="411" t="s">
        <v>438</v>
      </c>
    </row>
    <row r="23" spans="1:12">
      <c r="A23" s="160" t="s">
        <v>34</v>
      </c>
      <c r="B23" s="12">
        <v>31248</v>
      </c>
      <c r="C23" s="179">
        <v>42</v>
      </c>
      <c r="D23" s="179">
        <v>6</v>
      </c>
      <c r="E23" s="179">
        <v>1</v>
      </c>
      <c r="F23" s="380">
        <v>1</v>
      </c>
      <c r="G23" s="380">
        <v>7</v>
      </c>
      <c r="H23" s="380">
        <v>0</v>
      </c>
      <c r="I23" s="179">
        <f t="shared" si="1"/>
        <v>7</v>
      </c>
      <c r="J23" s="146">
        <v>8</v>
      </c>
      <c r="K23" s="380">
        <v>447</v>
      </c>
      <c r="L23" s="411" t="s">
        <v>438</v>
      </c>
    </row>
    <row r="24" spans="1:12">
      <c r="A24" s="160" t="s">
        <v>35</v>
      </c>
      <c r="B24" s="12">
        <v>31454</v>
      </c>
      <c r="C24" s="179">
        <v>127</v>
      </c>
      <c r="D24" s="179">
        <v>5</v>
      </c>
      <c r="E24" s="179">
        <v>5</v>
      </c>
      <c r="F24" s="380">
        <v>1</v>
      </c>
      <c r="G24" s="380">
        <v>7.02</v>
      </c>
      <c r="H24" s="380">
        <v>0</v>
      </c>
      <c r="I24" s="179">
        <v>7</v>
      </c>
      <c r="J24" s="146">
        <v>7.03</v>
      </c>
      <c r="K24" s="380">
        <v>756</v>
      </c>
      <c r="L24" s="411" t="s">
        <v>436</v>
      </c>
    </row>
    <row r="25" spans="1:12">
      <c r="A25" s="160" t="s">
        <v>36</v>
      </c>
      <c r="B25" s="12">
        <v>35801</v>
      </c>
      <c r="C25" s="179">
        <v>97</v>
      </c>
      <c r="D25" s="179">
        <v>6</v>
      </c>
      <c r="E25" s="179">
        <v>3</v>
      </c>
      <c r="F25" s="380">
        <v>1</v>
      </c>
      <c r="G25" s="380">
        <v>5.13</v>
      </c>
      <c r="H25" s="380">
        <v>1</v>
      </c>
      <c r="I25" s="179">
        <v>6</v>
      </c>
      <c r="J25" s="146">
        <v>5.5</v>
      </c>
      <c r="K25" s="380">
        <v>1476</v>
      </c>
      <c r="L25" s="411" t="s">
        <v>435</v>
      </c>
    </row>
    <row r="26" spans="1:12">
      <c r="A26" s="160" t="s">
        <v>37</v>
      </c>
      <c r="B26" s="12">
        <v>29403</v>
      </c>
      <c r="C26" s="179">
        <v>50</v>
      </c>
      <c r="D26" s="179">
        <v>6</v>
      </c>
      <c r="E26" s="179">
        <v>1</v>
      </c>
      <c r="F26" s="380">
        <v>1</v>
      </c>
      <c r="G26" s="380">
        <v>5</v>
      </c>
      <c r="H26" s="380">
        <v>6</v>
      </c>
      <c r="I26" s="179">
        <f t="shared" si="1"/>
        <v>11</v>
      </c>
      <c r="J26" s="146">
        <v>5.5</v>
      </c>
      <c r="K26" s="380">
        <v>600</v>
      </c>
      <c r="L26" s="411" t="s">
        <v>439</v>
      </c>
    </row>
    <row r="27" spans="1:12">
      <c r="A27" s="160" t="s">
        <v>38</v>
      </c>
      <c r="B27" s="12">
        <v>36636</v>
      </c>
      <c r="C27" s="179">
        <v>135.5</v>
      </c>
      <c r="D27" s="179">
        <v>6</v>
      </c>
      <c r="E27" s="179">
        <v>3</v>
      </c>
      <c r="F27" s="380">
        <v>1</v>
      </c>
      <c r="G27" s="380">
        <v>13</v>
      </c>
      <c r="H27" s="380">
        <v>0</v>
      </c>
      <c r="I27" s="179">
        <f t="shared" si="1"/>
        <v>13</v>
      </c>
      <c r="J27" s="146">
        <v>9.83</v>
      </c>
      <c r="K27" s="380">
        <v>0</v>
      </c>
      <c r="L27" s="411" t="s">
        <v>435</v>
      </c>
    </row>
    <row r="28" spans="1:12">
      <c r="A28" s="160" t="s">
        <v>39</v>
      </c>
      <c r="B28" s="12">
        <v>26407</v>
      </c>
      <c r="C28" s="179">
        <v>105</v>
      </c>
      <c r="D28" s="179">
        <v>6</v>
      </c>
      <c r="E28" s="179">
        <v>5</v>
      </c>
      <c r="F28" s="380">
        <v>1</v>
      </c>
      <c r="G28" s="380">
        <v>13</v>
      </c>
      <c r="H28" s="380">
        <v>1</v>
      </c>
      <c r="I28" s="179">
        <f t="shared" si="1"/>
        <v>14</v>
      </c>
      <c r="J28" s="146">
        <v>12.18</v>
      </c>
      <c r="K28" s="380">
        <v>573.25</v>
      </c>
      <c r="L28" s="411" t="s">
        <v>438</v>
      </c>
    </row>
    <row r="29" spans="1:12">
      <c r="A29" s="160" t="s">
        <v>40</v>
      </c>
      <c r="B29" s="12">
        <v>28311</v>
      </c>
      <c r="C29" s="179">
        <v>62</v>
      </c>
      <c r="D29" s="179">
        <v>6</v>
      </c>
      <c r="E29" s="179">
        <v>2</v>
      </c>
      <c r="F29" s="380">
        <v>1</v>
      </c>
      <c r="G29" s="380">
        <v>5</v>
      </c>
      <c r="H29" s="380">
        <v>1</v>
      </c>
      <c r="I29" s="179">
        <f t="shared" si="1"/>
        <v>6</v>
      </c>
      <c r="J29" s="146">
        <v>5</v>
      </c>
      <c r="K29" s="380">
        <v>27</v>
      </c>
      <c r="L29" s="411" t="s">
        <v>438</v>
      </c>
    </row>
    <row r="30" spans="1:12">
      <c r="A30" s="160" t="s">
        <v>41</v>
      </c>
      <c r="B30" s="12">
        <v>20480</v>
      </c>
      <c r="C30" s="179">
        <v>45.75</v>
      </c>
      <c r="D30" s="179">
        <v>7</v>
      </c>
      <c r="E30" s="179">
        <v>1</v>
      </c>
      <c r="F30" s="380">
        <v>1</v>
      </c>
      <c r="G30" s="380">
        <v>1</v>
      </c>
      <c r="H30" s="380">
        <v>9</v>
      </c>
      <c r="I30" s="179">
        <f t="shared" si="1"/>
        <v>10</v>
      </c>
      <c r="J30" s="146">
        <v>7.5</v>
      </c>
      <c r="K30" s="380">
        <v>2500</v>
      </c>
      <c r="L30" s="411" t="s">
        <v>438</v>
      </c>
    </row>
    <row r="31" spans="1:12">
      <c r="A31" s="160" t="s">
        <v>42</v>
      </c>
      <c r="B31" s="12">
        <v>27264</v>
      </c>
      <c r="C31" s="179">
        <v>48.5</v>
      </c>
      <c r="D31" s="179">
        <v>6</v>
      </c>
      <c r="E31" s="179">
        <v>1</v>
      </c>
      <c r="F31" s="380">
        <v>2</v>
      </c>
      <c r="G31" s="380">
        <v>5</v>
      </c>
      <c r="H31" s="380">
        <v>1</v>
      </c>
      <c r="I31" s="179">
        <f t="shared" si="1"/>
        <v>6</v>
      </c>
      <c r="J31" s="146">
        <v>4.45</v>
      </c>
      <c r="K31" s="380">
        <v>2900</v>
      </c>
      <c r="L31" s="411" t="s">
        <v>438</v>
      </c>
    </row>
    <row r="32" spans="1:12">
      <c r="A32" s="162"/>
      <c r="B32" s="382"/>
      <c r="C32" s="267"/>
      <c r="D32" s="267"/>
      <c r="E32" s="267"/>
      <c r="F32" s="381"/>
      <c r="G32" s="381"/>
      <c r="H32" s="381"/>
      <c r="I32" s="267"/>
      <c r="J32" s="384"/>
      <c r="K32" s="381"/>
      <c r="L32" s="412"/>
    </row>
    <row r="33" spans="1:12">
      <c r="A33" s="163" t="s">
        <v>43</v>
      </c>
      <c r="B33" s="382"/>
      <c r="C33" s="267"/>
      <c r="D33" s="267"/>
      <c r="E33" s="267"/>
      <c r="F33" s="381"/>
      <c r="G33" s="381"/>
      <c r="H33" s="381"/>
      <c r="I33" s="179"/>
      <c r="J33" s="383"/>
      <c r="K33" s="380"/>
      <c r="L33" s="411"/>
    </row>
    <row r="34" spans="1:12">
      <c r="A34" s="160" t="s">
        <v>44</v>
      </c>
      <c r="B34" s="12">
        <v>59602</v>
      </c>
      <c r="C34" s="179">
        <v>103.5</v>
      </c>
      <c r="D34" s="179">
        <v>6</v>
      </c>
      <c r="E34" s="179">
        <v>4</v>
      </c>
      <c r="F34" s="380">
        <v>2</v>
      </c>
      <c r="G34" s="380">
        <v>6</v>
      </c>
      <c r="H34" s="380">
        <v>9</v>
      </c>
      <c r="I34" s="179">
        <f t="shared" ref="I34:I41" si="2">G34+H34</f>
        <v>15</v>
      </c>
      <c r="J34" s="146">
        <v>13.05</v>
      </c>
      <c r="K34" s="380">
        <v>1550</v>
      </c>
      <c r="L34" s="411" t="s">
        <v>438</v>
      </c>
    </row>
    <row r="35" spans="1:12">
      <c r="A35" s="160" t="s">
        <v>45</v>
      </c>
      <c r="B35" s="12">
        <v>46791</v>
      </c>
      <c r="C35" s="179">
        <v>200</v>
      </c>
      <c r="D35" s="179">
        <v>6</v>
      </c>
      <c r="E35" s="179">
        <v>5</v>
      </c>
      <c r="F35" s="380">
        <v>0</v>
      </c>
      <c r="G35" s="380">
        <v>20</v>
      </c>
      <c r="H35" s="380">
        <v>9</v>
      </c>
      <c r="I35" s="179">
        <f t="shared" si="2"/>
        <v>29</v>
      </c>
      <c r="J35" s="146">
        <v>27.45</v>
      </c>
      <c r="K35" s="380">
        <v>2480</v>
      </c>
      <c r="L35" s="411" t="s">
        <v>439</v>
      </c>
    </row>
    <row r="36" spans="1:12">
      <c r="A36" s="160" t="s">
        <v>46</v>
      </c>
      <c r="B36" s="12">
        <v>55054</v>
      </c>
      <c r="C36" s="387">
        <v>170</v>
      </c>
      <c r="D36" s="387">
        <v>6</v>
      </c>
      <c r="E36" s="179">
        <v>4</v>
      </c>
      <c r="F36" s="380">
        <v>4</v>
      </c>
      <c r="G36" s="380">
        <v>17</v>
      </c>
      <c r="H36" s="380">
        <v>3</v>
      </c>
      <c r="I36" s="179">
        <f t="shared" si="2"/>
        <v>20</v>
      </c>
      <c r="J36" s="146">
        <v>13.95</v>
      </c>
      <c r="K36" s="380">
        <v>31</v>
      </c>
      <c r="L36" s="413" t="s">
        <v>440</v>
      </c>
    </row>
    <row r="37" spans="1:12">
      <c r="A37" s="160" t="s">
        <v>47</v>
      </c>
      <c r="B37" s="12">
        <v>55310</v>
      </c>
      <c r="C37" s="179">
        <v>73</v>
      </c>
      <c r="D37" s="179">
        <v>5</v>
      </c>
      <c r="E37" s="179">
        <v>2</v>
      </c>
      <c r="F37" s="380">
        <v>1</v>
      </c>
      <c r="G37" s="380">
        <v>13</v>
      </c>
      <c r="H37" s="380">
        <v>3</v>
      </c>
      <c r="I37" s="179">
        <f t="shared" si="2"/>
        <v>16</v>
      </c>
      <c r="J37" s="146">
        <v>11.65</v>
      </c>
      <c r="K37" s="380">
        <v>2624</v>
      </c>
      <c r="L37" s="411" t="s">
        <v>435</v>
      </c>
    </row>
    <row r="38" spans="1:12">
      <c r="A38" s="160" t="s">
        <v>48</v>
      </c>
      <c r="B38" s="12">
        <v>43665</v>
      </c>
      <c r="C38" s="179">
        <v>138</v>
      </c>
      <c r="D38" s="179">
        <v>5</v>
      </c>
      <c r="E38" s="179">
        <v>6</v>
      </c>
      <c r="F38" s="380">
        <v>2</v>
      </c>
      <c r="G38" s="380">
        <v>11</v>
      </c>
      <c r="H38" s="380">
        <v>2</v>
      </c>
      <c r="I38" s="179">
        <f t="shared" si="2"/>
        <v>13</v>
      </c>
      <c r="J38" s="146">
        <v>7.4</v>
      </c>
      <c r="K38" s="380">
        <v>50</v>
      </c>
      <c r="L38" s="411" t="s">
        <v>436</v>
      </c>
    </row>
    <row r="39" spans="1:12">
      <c r="A39" s="160" t="s">
        <v>49</v>
      </c>
      <c r="B39" s="12">
        <v>49833</v>
      </c>
      <c r="C39" s="179">
        <v>114</v>
      </c>
      <c r="D39" s="179">
        <v>6</v>
      </c>
      <c r="E39" s="179">
        <v>3</v>
      </c>
      <c r="F39" s="380">
        <v>3</v>
      </c>
      <c r="G39" s="380">
        <v>6</v>
      </c>
      <c r="H39" s="380">
        <v>8</v>
      </c>
      <c r="I39" s="179">
        <f t="shared" si="2"/>
        <v>14</v>
      </c>
      <c r="J39" s="146">
        <v>8.2799999999999994</v>
      </c>
      <c r="K39" s="380">
        <v>1760</v>
      </c>
      <c r="L39" s="411" t="s">
        <v>439</v>
      </c>
    </row>
    <row r="40" spans="1:12">
      <c r="A40" s="160" t="s">
        <v>50</v>
      </c>
      <c r="B40" s="12">
        <v>47140</v>
      </c>
      <c r="C40" s="387">
        <v>58</v>
      </c>
      <c r="D40" s="387">
        <v>6</v>
      </c>
      <c r="E40" s="179">
        <v>1</v>
      </c>
      <c r="F40" s="380">
        <v>3</v>
      </c>
      <c r="G40" s="380">
        <v>10</v>
      </c>
      <c r="H40" s="380">
        <v>4</v>
      </c>
      <c r="I40" s="179">
        <f t="shared" si="2"/>
        <v>14</v>
      </c>
      <c r="J40" s="146">
        <v>10.43</v>
      </c>
      <c r="K40" s="380">
        <v>100</v>
      </c>
      <c r="L40" s="411" t="s">
        <v>438</v>
      </c>
    </row>
    <row r="41" spans="1:12">
      <c r="A41" s="160" t="s">
        <v>51</v>
      </c>
      <c r="B41" s="12">
        <v>47231</v>
      </c>
      <c r="C41" s="179">
        <v>142</v>
      </c>
      <c r="D41" s="179">
        <v>6</v>
      </c>
      <c r="E41" s="179">
        <v>7</v>
      </c>
      <c r="F41" s="380">
        <v>2</v>
      </c>
      <c r="G41" s="380">
        <v>8</v>
      </c>
      <c r="H41" s="380">
        <v>11</v>
      </c>
      <c r="I41" s="179">
        <f t="shared" si="2"/>
        <v>19</v>
      </c>
      <c r="J41" s="146">
        <v>18.75</v>
      </c>
      <c r="K41" s="380">
        <v>200</v>
      </c>
      <c r="L41" s="411" t="s">
        <v>441</v>
      </c>
    </row>
    <row r="42" spans="1:12">
      <c r="A42" s="162"/>
      <c r="B42" s="267"/>
      <c r="C42" s="267"/>
      <c r="D42" s="267"/>
      <c r="E42" s="267"/>
      <c r="F42" s="267"/>
      <c r="G42" s="267"/>
      <c r="H42" s="267"/>
      <c r="I42" s="267"/>
      <c r="J42" s="384"/>
      <c r="K42" s="267"/>
      <c r="L42" s="412"/>
    </row>
    <row r="43" spans="1:12">
      <c r="A43" s="163" t="s">
        <v>52</v>
      </c>
      <c r="B43" s="179"/>
      <c r="C43" s="179"/>
      <c r="D43" s="179"/>
      <c r="E43" s="179"/>
      <c r="F43" s="179"/>
      <c r="G43" s="179"/>
      <c r="H43" s="179"/>
      <c r="I43" s="179"/>
      <c r="J43" s="383"/>
      <c r="K43" s="179"/>
      <c r="L43" s="411"/>
    </row>
    <row r="44" spans="1:12">
      <c r="A44" s="160" t="s">
        <v>53</v>
      </c>
      <c r="B44" s="12">
        <v>63406</v>
      </c>
      <c r="C44" s="387">
        <v>249</v>
      </c>
      <c r="D44" s="387">
        <v>6</v>
      </c>
      <c r="E44" s="179">
        <v>8</v>
      </c>
      <c r="F44" s="380">
        <v>2</v>
      </c>
      <c r="G44" s="380">
        <v>21</v>
      </c>
      <c r="H44" s="380">
        <v>2</v>
      </c>
      <c r="I44" s="179">
        <f t="shared" ref="I44:I50" si="3">G44+H44</f>
        <v>23</v>
      </c>
      <c r="J44" s="146">
        <v>16.63</v>
      </c>
      <c r="K44" s="380">
        <v>1956.25</v>
      </c>
      <c r="L44" s="411" t="s">
        <v>438</v>
      </c>
    </row>
    <row r="45" spans="1:12">
      <c r="A45" s="160" t="s">
        <v>54</v>
      </c>
      <c r="B45" s="12">
        <v>60914</v>
      </c>
      <c r="C45" s="387">
        <v>156</v>
      </c>
      <c r="D45" s="387">
        <v>6</v>
      </c>
      <c r="E45" s="179">
        <v>4</v>
      </c>
      <c r="F45" s="380">
        <v>3</v>
      </c>
      <c r="G45" s="380">
        <v>17.5</v>
      </c>
      <c r="H45" s="380">
        <v>1</v>
      </c>
      <c r="I45" s="179">
        <v>19</v>
      </c>
      <c r="J45" s="146">
        <v>18.5</v>
      </c>
      <c r="K45" s="380">
        <v>315.25</v>
      </c>
      <c r="L45" s="411" t="s">
        <v>438</v>
      </c>
    </row>
    <row r="46" spans="1:12">
      <c r="A46" s="160" t="s">
        <v>55</v>
      </c>
      <c r="B46" s="12">
        <v>67953</v>
      </c>
      <c r="C46" s="179">
        <v>81.5</v>
      </c>
      <c r="D46" s="179">
        <v>5</v>
      </c>
      <c r="E46" s="179">
        <v>2</v>
      </c>
      <c r="F46" s="380">
        <v>1</v>
      </c>
      <c r="G46" s="380">
        <v>4</v>
      </c>
      <c r="H46" s="380">
        <v>9</v>
      </c>
      <c r="I46" s="179">
        <f t="shared" si="3"/>
        <v>13</v>
      </c>
      <c r="J46" s="146">
        <v>12.88</v>
      </c>
      <c r="K46" s="380">
        <v>259</v>
      </c>
      <c r="L46" s="411" t="s">
        <v>439</v>
      </c>
    </row>
    <row r="47" spans="1:12">
      <c r="A47" s="160" t="s">
        <v>56</v>
      </c>
      <c r="B47" s="12">
        <v>77755</v>
      </c>
      <c r="C47" s="387">
        <v>52</v>
      </c>
      <c r="D47" s="387">
        <v>6</v>
      </c>
      <c r="E47" s="179">
        <v>1</v>
      </c>
      <c r="F47" s="380">
        <v>2</v>
      </c>
      <c r="G47" s="380">
        <v>10</v>
      </c>
      <c r="H47" s="380">
        <v>6</v>
      </c>
      <c r="I47" s="179">
        <f t="shared" si="3"/>
        <v>16</v>
      </c>
      <c r="J47" s="146">
        <v>18</v>
      </c>
      <c r="K47" s="380">
        <v>120</v>
      </c>
      <c r="L47" s="411" t="s">
        <v>441</v>
      </c>
    </row>
    <row r="48" spans="1:12">
      <c r="A48" s="160" t="s">
        <v>57</v>
      </c>
      <c r="B48" s="12">
        <v>66724</v>
      </c>
      <c r="C48" s="179">
        <v>258.5</v>
      </c>
      <c r="D48" s="179">
        <v>6</v>
      </c>
      <c r="E48" s="179">
        <v>9</v>
      </c>
      <c r="F48" s="380">
        <v>2</v>
      </c>
      <c r="G48" s="380">
        <v>20</v>
      </c>
      <c r="H48" s="380">
        <v>4</v>
      </c>
      <c r="I48" s="179">
        <f t="shared" si="3"/>
        <v>24</v>
      </c>
      <c r="J48" s="146">
        <v>18.18</v>
      </c>
      <c r="K48" s="380">
        <v>501</v>
      </c>
      <c r="L48" s="411" t="s">
        <v>438</v>
      </c>
    </row>
    <row r="49" spans="1:12">
      <c r="A49" s="160" t="s">
        <v>58</v>
      </c>
      <c r="B49" s="12">
        <v>75979</v>
      </c>
      <c r="C49" s="387">
        <v>109</v>
      </c>
      <c r="D49" s="387">
        <v>6</v>
      </c>
      <c r="E49" s="179">
        <v>2</v>
      </c>
      <c r="F49" s="380">
        <v>4</v>
      </c>
      <c r="G49" s="380">
        <v>25</v>
      </c>
      <c r="H49" s="380">
        <v>1</v>
      </c>
      <c r="I49" s="179">
        <f t="shared" si="3"/>
        <v>26</v>
      </c>
      <c r="J49" s="146">
        <v>21.6</v>
      </c>
      <c r="K49" s="380">
        <v>336.46</v>
      </c>
      <c r="L49" s="413" t="s">
        <v>440</v>
      </c>
    </row>
    <row r="50" spans="1:12">
      <c r="A50" s="160" t="s">
        <v>59</v>
      </c>
      <c r="B50" s="12">
        <v>73732</v>
      </c>
      <c r="C50" s="387">
        <v>243</v>
      </c>
      <c r="D50" s="387">
        <v>6</v>
      </c>
      <c r="E50" s="179">
        <v>10</v>
      </c>
      <c r="F50" s="380">
        <v>1</v>
      </c>
      <c r="G50" s="380">
        <v>19</v>
      </c>
      <c r="H50" s="380">
        <v>1</v>
      </c>
      <c r="I50" s="179">
        <f t="shared" si="3"/>
        <v>20</v>
      </c>
      <c r="J50" s="146">
        <v>10.43</v>
      </c>
      <c r="K50" s="380">
        <v>244</v>
      </c>
      <c r="L50" s="411" t="s">
        <v>439</v>
      </c>
    </row>
    <row r="51" spans="1:12">
      <c r="A51" s="162"/>
      <c r="B51" s="382"/>
      <c r="C51" s="267"/>
      <c r="D51" s="267"/>
      <c r="E51" s="267"/>
      <c r="F51" s="381"/>
      <c r="G51" s="381"/>
      <c r="H51" s="381"/>
      <c r="I51" s="267"/>
      <c r="J51" s="384"/>
      <c r="K51" s="381"/>
      <c r="L51" s="412"/>
    </row>
    <row r="52" spans="1:12">
      <c r="A52" s="163" t="s">
        <v>60</v>
      </c>
      <c r="B52" s="12"/>
      <c r="C52" s="179"/>
      <c r="D52" s="179"/>
      <c r="E52" s="179"/>
      <c r="F52" s="380"/>
      <c r="G52" s="380"/>
      <c r="H52" s="380"/>
      <c r="I52" s="179"/>
      <c r="J52" s="383"/>
      <c r="K52" s="380"/>
      <c r="L52" s="411"/>
    </row>
    <row r="53" spans="1:12">
      <c r="A53" s="160" t="s">
        <v>61</v>
      </c>
      <c r="B53" s="12">
        <v>108910</v>
      </c>
      <c r="C53" s="179">
        <v>109</v>
      </c>
      <c r="D53" s="179">
        <v>6</v>
      </c>
      <c r="E53" s="179">
        <v>2</v>
      </c>
      <c r="F53" s="380">
        <v>5</v>
      </c>
      <c r="G53" s="380">
        <v>21</v>
      </c>
      <c r="H53" s="380">
        <v>5</v>
      </c>
      <c r="I53" s="179">
        <f t="shared" ref="I53:I55" si="4">G53+H53</f>
        <v>26</v>
      </c>
      <c r="J53" s="146">
        <v>22.48</v>
      </c>
      <c r="K53" s="380">
        <v>3055</v>
      </c>
      <c r="L53" s="411" t="s">
        <v>442</v>
      </c>
    </row>
    <row r="54" spans="1:12">
      <c r="A54" s="160" t="s">
        <v>62</v>
      </c>
      <c r="B54" s="12">
        <v>105114</v>
      </c>
      <c r="C54" s="387">
        <v>262</v>
      </c>
      <c r="D54" s="387">
        <v>6</v>
      </c>
      <c r="E54" s="179">
        <v>5</v>
      </c>
      <c r="F54" s="380">
        <v>3.9</v>
      </c>
      <c r="G54" s="380">
        <v>26.63</v>
      </c>
      <c r="H54" s="380">
        <v>4.38</v>
      </c>
      <c r="I54" s="179">
        <v>31</v>
      </c>
      <c r="J54" s="146">
        <v>31</v>
      </c>
      <c r="K54" s="380">
        <v>1983</v>
      </c>
      <c r="L54" s="411" t="s">
        <v>441</v>
      </c>
    </row>
    <row r="55" spans="1:12">
      <c r="A55" s="160" t="s">
        <v>63</v>
      </c>
      <c r="B55" s="12">
        <v>87900</v>
      </c>
      <c r="C55" s="179">
        <v>403</v>
      </c>
      <c r="D55" s="179">
        <v>6</v>
      </c>
      <c r="E55" s="179">
        <v>13</v>
      </c>
      <c r="F55" s="380">
        <v>2</v>
      </c>
      <c r="G55" s="380">
        <v>33</v>
      </c>
      <c r="H55" s="380">
        <v>7</v>
      </c>
      <c r="I55" s="179">
        <f t="shared" si="4"/>
        <v>40</v>
      </c>
      <c r="J55" s="146">
        <v>32.1</v>
      </c>
      <c r="K55" s="380">
        <v>2270</v>
      </c>
      <c r="L55" s="413" t="s">
        <v>440</v>
      </c>
    </row>
    <row r="56" spans="1:12">
      <c r="A56" s="160" t="s">
        <v>64</v>
      </c>
      <c r="B56" s="12">
        <v>104241</v>
      </c>
      <c r="C56" s="387">
        <v>417</v>
      </c>
      <c r="D56" s="387">
        <v>6</v>
      </c>
      <c r="E56" s="179">
        <v>13</v>
      </c>
      <c r="F56" s="380">
        <v>1</v>
      </c>
      <c r="G56" s="380">
        <v>17.32</v>
      </c>
      <c r="H56" s="380">
        <v>3.3</v>
      </c>
      <c r="I56" s="179">
        <v>20</v>
      </c>
      <c r="J56" s="146">
        <v>20.63</v>
      </c>
      <c r="K56" s="380">
        <v>3639.5</v>
      </c>
      <c r="L56" s="411" t="s">
        <v>438</v>
      </c>
    </row>
    <row r="57" spans="1:12">
      <c r="A57" s="162"/>
      <c r="B57" s="382"/>
      <c r="C57" s="267"/>
      <c r="D57" s="267"/>
      <c r="E57" s="267"/>
      <c r="F57" s="381"/>
      <c r="G57" s="381"/>
      <c r="H57" s="381"/>
      <c r="I57" s="267"/>
      <c r="J57" s="384"/>
      <c r="K57" s="381"/>
      <c r="L57" s="412"/>
    </row>
    <row r="58" spans="1:12">
      <c r="A58" s="162"/>
      <c r="B58" s="382"/>
      <c r="C58" s="267"/>
      <c r="D58" s="267"/>
      <c r="E58" s="267"/>
      <c r="F58" s="381"/>
      <c r="G58" s="381"/>
      <c r="H58" s="381"/>
      <c r="I58" s="179"/>
      <c r="J58" s="383"/>
      <c r="K58" s="380"/>
      <c r="L58" s="411"/>
    </row>
    <row r="59" spans="1:12" s="257" customFormat="1">
      <c r="A59" s="163" t="s">
        <v>65</v>
      </c>
      <c r="B59" s="12"/>
      <c r="C59" s="179"/>
      <c r="D59" s="179"/>
      <c r="E59" s="179"/>
      <c r="F59" s="380"/>
      <c r="G59" s="380"/>
      <c r="H59" s="380"/>
      <c r="I59" s="179">
        <f>G60+H60</f>
        <v>103</v>
      </c>
      <c r="J59" s="257">
        <v>79.099999999999994</v>
      </c>
      <c r="K59" s="380">
        <v>5778</v>
      </c>
      <c r="L59" s="411" t="s">
        <v>438</v>
      </c>
    </row>
    <row r="60" spans="1:12" s="257" customFormat="1">
      <c r="A60" s="160" t="s">
        <v>66</v>
      </c>
      <c r="B60" s="12">
        <v>221256</v>
      </c>
      <c r="C60" s="179">
        <v>705.5</v>
      </c>
      <c r="D60" s="179">
        <v>6</v>
      </c>
      <c r="E60" s="179">
        <v>20</v>
      </c>
      <c r="F60" s="380">
        <v>4</v>
      </c>
      <c r="G60" s="380">
        <v>101</v>
      </c>
      <c r="H60" s="380">
        <v>2</v>
      </c>
      <c r="I60" s="179">
        <v>83</v>
      </c>
      <c r="J60" s="257">
        <v>83.4</v>
      </c>
      <c r="K60" s="380">
        <v>14595</v>
      </c>
      <c r="L60" s="413" t="s">
        <v>440</v>
      </c>
    </row>
    <row r="61" spans="1:12" s="257" customFormat="1">
      <c r="A61" s="160" t="s">
        <v>67</v>
      </c>
      <c r="B61" s="12">
        <v>302006</v>
      </c>
      <c r="C61" s="387">
        <v>588</v>
      </c>
      <c r="D61" s="387">
        <v>7</v>
      </c>
      <c r="E61" s="179">
        <v>14</v>
      </c>
      <c r="F61" s="380">
        <v>14.6</v>
      </c>
      <c r="G61" s="380">
        <v>10</v>
      </c>
      <c r="H61" s="380">
        <v>73.400000000000006</v>
      </c>
      <c r="I61" s="179">
        <f>G62+H62</f>
        <v>67</v>
      </c>
      <c r="J61" s="257">
        <f>2389/40</f>
        <v>59.725000000000001</v>
      </c>
      <c r="K61" s="179">
        <v>0</v>
      </c>
      <c r="L61" s="413" t="s">
        <v>440</v>
      </c>
    </row>
    <row r="62" spans="1:12">
      <c r="A62" s="160" t="s">
        <v>68</v>
      </c>
      <c r="B62" s="12">
        <v>203234</v>
      </c>
      <c r="C62" s="179">
        <v>402</v>
      </c>
      <c r="D62" s="179">
        <v>6</v>
      </c>
      <c r="E62" s="179">
        <v>9</v>
      </c>
      <c r="F62" s="380">
        <v>5</v>
      </c>
      <c r="G62" s="380">
        <v>10</v>
      </c>
      <c r="H62" s="380">
        <v>57</v>
      </c>
      <c r="I62" s="179">
        <f>G63+H63</f>
        <v>90</v>
      </c>
      <c r="J62" s="146">
        <v>84.05</v>
      </c>
      <c r="K62" s="380">
        <v>1959</v>
      </c>
      <c r="L62" s="413" t="s">
        <v>440</v>
      </c>
    </row>
    <row r="63" spans="1:12">
      <c r="A63" s="160" t="s">
        <v>70</v>
      </c>
      <c r="B63" s="12">
        <v>241229</v>
      </c>
      <c r="C63" s="387">
        <v>618</v>
      </c>
      <c r="D63" s="179">
        <v>7</v>
      </c>
      <c r="E63" s="179">
        <v>14</v>
      </c>
      <c r="F63" s="380">
        <v>4</v>
      </c>
      <c r="G63" s="380">
        <v>71</v>
      </c>
      <c r="H63" s="380">
        <v>19</v>
      </c>
      <c r="I63" s="179">
        <f>G64+H64</f>
        <v>92</v>
      </c>
      <c r="J63" s="146">
        <v>78.3</v>
      </c>
      <c r="K63" s="380">
        <v>11210</v>
      </c>
      <c r="L63" s="413" t="s">
        <v>440</v>
      </c>
    </row>
    <row r="64" spans="1:12">
      <c r="A64" s="160" t="s">
        <v>69</v>
      </c>
      <c r="B64" s="12">
        <v>164936</v>
      </c>
      <c r="C64" s="179">
        <v>524</v>
      </c>
      <c r="D64" s="179">
        <v>6</v>
      </c>
      <c r="E64" s="179">
        <v>9</v>
      </c>
      <c r="F64" s="380">
        <v>10</v>
      </c>
      <c r="G64" s="380">
        <v>58</v>
      </c>
      <c r="H64" s="380">
        <v>34</v>
      </c>
      <c r="I64" s="267"/>
      <c r="J64" s="384"/>
      <c r="K64" s="381"/>
      <c r="L64" s="414"/>
    </row>
    <row r="65" spans="1:12">
      <c r="A65" s="165"/>
      <c r="B65" s="382"/>
      <c r="C65" s="267"/>
      <c r="D65" s="267"/>
      <c r="E65" s="267"/>
      <c r="F65" s="381"/>
      <c r="G65" s="381"/>
      <c r="H65" s="381"/>
      <c r="I65" s="179"/>
      <c r="J65" s="383"/>
      <c r="K65" s="179"/>
      <c r="L65" s="411"/>
    </row>
    <row r="66" spans="1:12">
      <c r="A66" s="164" t="s">
        <v>71</v>
      </c>
      <c r="B66" s="179"/>
      <c r="C66" s="179"/>
      <c r="D66" s="179"/>
      <c r="E66" s="179"/>
      <c r="F66" s="179"/>
      <c r="G66" s="179"/>
      <c r="H66" s="179"/>
      <c r="I66" s="179">
        <f>G67+H67</f>
        <v>2</v>
      </c>
      <c r="J66" s="146">
        <v>2</v>
      </c>
      <c r="K66" s="380">
        <v>0</v>
      </c>
      <c r="L66" s="411" t="s">
        <v>436</v>
      </c>
    </row>
    <row r="67" spans="1:12">
      <c r="A67" s="160" t="s">
        <v>72</v>
      </c>
      <c r="B67" s="12">
        <v>3393</v>
      </c>
      <c r="C67" s="179">
        <v>45</v>
      </c>
      <c r="D67" s="179">
        <v>5</v>
      </c>
      <c r="E67" s="179">
        <v>1</v>
      </c>
      <c r="F67" s="380">
        <v>0</v>
      </c>
      <c r="G67" s="380">
        <v>1</v>
      </c>
      <c r="H67" s="380">
        <v>1</v>
      </c>
      <c r="I67" s="179">
        <f>G68+H68</f>
        <v>6</v>
      </c>
      <c r="J67" s="146">
        <v>6</v>
      </c>
      <c r="K67" s="380">
        <v>416</v>
      </c>
      <c r="L67" s="415" t="s">
        <v>435</v>
      </c>
    </row>
    <row r="68" spans="1:12" ht="15.75" thickBot="1">
      <c r="A68" s="175" t="s">
        <v>73</v>
      </c>
      <c r="B68" s="12">
        <v>15677</v>
      </c>
      <c r="C68" s="179">
        <v>44</v>
      </c>
      <c r="D68" s="179">
        <v>6</v>
      </c>
      <c r="E68" s="179">
        <v>1</v>
      </c>
      <c r="F68" s="380">
        <v>0</v>
      </c>
      <c r="G68" s="380">
        <v>6</v>
      </c>
      <c r="H68" s="380">
        <v>0</v>
      </c>
      <c r="I68" s="173"/>
      <c r="J68" s="254"/>
      <c r="K68" s="255"/>
      <c r="L68" s="256"/>
    </row>
    <row r="69" spans="1:12" ht="15.75" thickBot="1">
      <c r="A69" s="269"/>
      <c r="B69" s="270"/>
      <c r="C69" s="269"/>
      <c r="D69" s="269"/>
      <c r="E69" s="269"/>
      <c r="F69" s="269"/>
      <c r="G69" s="269"/>
      <c r="H69" s="269"/>
      <c r="I69" s="269"/>
      <c r="J69" s="269"/>
      <c r="K69" s="271"/>
      <c r="L69" s="269"/>
    </row>
    <row r="70" spans="1:12" ht="15.75" thickBot="1">
      <c r="A70" s="167" t="s">
        <v>74</v>
      </c>
      <c r="B70" s="82">
        <f>SUM(B4:B68)</f>
        <v>3007796</v>
      </c>
      <c r="C70" s="168">
        <f>SUM(C5:C68)</f>
        <v>8231.75</v>
      </c>
      <c r="D70" s="169">
        <f>AVERAGE(D4:D68)</f>
        <v>5.7692307692307692</v>
      </c>
      <c r="E70" s="168">
        <f t="shared" ref="E70:K70" si="5">SUM(E4:E68)</f>
        <v>234</v>
      </c>
      <c r="F70" s="168">
        <f t="shared" si="5"/>
        <v>109.5</v>
      </c>
      <c r="G70" s="168">
        <f t="shared" si="5"/>
        <v>717.96</v>
      </c>
      <c r="H70" s="168">
        <f t="shared" si="5"/>
        <v>316.08000000000004</v>
      </c>
      <c r="I70" s="168">
        <f t="shared" si="5"/>
        <v>1034</v>
      </c>
      <c r="J70" s="169">
        <f t="shared" si="5"/>
        <v>877.19499999999994</v>
      </c>
      <c r="K70" s="168">
        <f t="shared" si="5"/>
        <v>72992.459999999992</v>
      </c>
      <c r="L70" s="170"/>
    </row>
    <row r="71" spans="1:12" ht="15" customHeight="1">
      <c r="B71" s="166"/>
      <c r="K71" s="147"/>
    </row>
    <row r="72" spans="1:12" ht="30">
      <c r="A72" s="183" t="s">
        <v>405</v>
      </c>
      <c r="B72" s="184"/>
      <c r="C72" s="184"/>
      <c r="D72" s="184"/>
      <c r="E72" s="184"/>
      <c r="F72" s="184"/>
      <c r="K72" s="147"/>
    </row>
    <row r="73" spans="1:12">
      <c r="B73" s="681"/>
      <c r="C73" s="682"/>
      <c r="D73" s="682"/>
      <c r="E73" s="682"/>
      <c r="F73" s="682"/>
      <c r="G73" s="682"/>
      <c r="K73" s="147"/>
    </row>
    <row r="75" spans="1:12">
      <c r="B75" s="675"/>
      <c r="C75" s="675"/>
      <c r="D75" s="675"/>
      <c r="E75" s="675"/>
      <c r="F75" s="675"/>
      <c r="G75" s="675"/>
    </row>
  </sheetData>
  <mergeCells count="6">
    <mergeCell ref="B75:G75"/>
    <mergeCell ref="B1:E1"/>
    <mergeCell ref="F1:H1"/>
    <mergeCell ref="L1:L2"/>
    <mergeCell ref="B73:G73"/>
    <mergeCell ref="I1:K1"/>
  </mergeCells>
  <printOptions headings="1" gridLines="1"/>
  <pageMargins left="0.7" right="0.7" top="0.75" bottom="0.75" header="0.3" footer="0.3"/>
  <pageSetup orientation="landscape" horizontalDpi="4294967293" verticalDpi="4294967293" r:id="rId1"/>
  <headerFooter>
    <oddHeader>&amp;L2017 Annual Statistical Report&amp;COperations</oddHeader>
  </headerFooter>
  <rowBreaks count="1" manualBreakCount="1">
    <brk id="5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C6DC-9F1E-432E-BDBF-E90D4F365951}">
  <dimension ref="A1:O241"/>
  <sheetViews>
    <sheetView view="pageLayout" topLeftCell="B165" zoomScaleNormal="100" workbookViewId="0">
      <selection activeCell="B171" sqref="B1:B1048576"/>
    </sheetView>
  </sheetViews>
  <sheetFormatPr defaultRowHeight="15"/>
  <cols>
    <col min="1" max="1" width="35.85546875" style="97" customWidth="1"/>
    <col min="2" max="2" width="37.7109375" style="109" customWidth="1"/>
    <col min="3" max="3" width="8" style="97" customWidth="1"/>
    <col min="4" max="4" width="11.42578125" style="97" customWidth="1"/>
    <col min="5" max="5" width="11.28515625" style="97" customWidth="1"/>
    <col min="6" max="7" width="10.42578125" style="97" customWidth="1"/>
    <col min="8" max="8" width="9.140625" style="179"/>
    <col min="9" max="9" width="10.28515625" style="179" bestFit="1" customWidth="1"/>
    <col min="10" max="10" width="51.28515625" style="179" bestFit="1" customWidth="1"/>
    <col min="11" max="16384" width="9.140625" style="179"/>
  </cols>
  <sheetData>
    <row r="1" spans="1:7" ht="30" customHeight="1" thickBot="1">
      <c r="A1" s="220" t="s">
        <v>154</v>
      </c>
      <c r="B1" s="221" t="s">
        <v>155</v>
      </c>
      <c r="C1" s="228" t="s">
        <v>156</v>
      </c>
      <c r="D1" s="180" t="s">
        <v>157</v>
      </c>
      <c r="E1" s="180" t="s">
        <v>385</v>
      </c>
      <c r="F1" s="533" t="s">
        <v>430</v>
      </c>
      <c r="G1" s="180" t="s">
        <v>407</v>
      </c>
    </row>
    <row r="2" spans="1:7">
      <c r="A2" s="222" t="s">
        <v>28</v>
      </c>
      <c r="B2" s="223" t="s">
        <v>161</v>
      </c>
      <c r="C2" s="222">
        <v>52</v>
      </c>
      <c r="D2" s="215">
        <v>16</v>
      </c>
      <c r="E2" s="214">
        <v>4</v>
      </c>
      <c r="F2" s="534">
        <v>65</v>
      </c>
      <c r="G2" s="216">
        <v>34</v>
      </c>
    </row>
    <row r="3" spans="1:7">
      <c r="A3" s="222" t="s">
        <v>28</v>
      </c>
      <c r="B3" s="223" t="s">
        <v>158</v>
      </c>
      <c r="C3" s="222">
        <v>52</v>
      </c>
      <c r="D3" s="215">
        <v>8</v>
      </c>
      <c r="E3" s="214">
        <v>2</v>
      </c>
      <c r="F3" s="534">
        <v>112</v>
      </c>
      <c r="G3" s="216">
        <v>69</v>
      </c>
    </row>
    <row r="4" spans="1:7">
      <c r="A4" s="222" t="s">
        <v>44</v>
      </c>
      <c r="B4" s="223" t="s">
        <v>172</v>
      </c>
      <c r="C4" s="222">
        <v>52</v>
      </c>
      <c r="D4" s="215">
        <v>12</v>
      </c>
      <c r="E4" s="214">
        <v>2</v>
      </c>
      <c r="F4" s="534">
        <v>155</v>
      </c>
      <c r="G4" s="216">
        <v>74</v>
      </c>
    </row>
    <row r="5" spans="1:7">
      <c r="A5" s="224" t="s">
        <v>51</v>
      </c>
      <c r="B5" s="225" t="s">
        <v>210</v>
      </c>
      <c r="C5" s="224">
        <v>52</v>
      </c>
      <c r="D5" s="218">
        <v>8.365384615384615</v>
      </c>
      <c r="E5" s="217">
        <v>3</v>
      </c>
      <c r="F5" s="532">
        <v>0</v>
      </c>
      <c r="G5" s="219">
        <v>93</v>
      </c>
    </row>
    <row r="6" spans="1:7">
      <c r="A6" s="222" t="s">
        <v>51</v>
      </c>
      <c r="B6" s="223" t="s">
        <v>159</v>
      </c>
      <c r="C6" s="222">
        <v>52</v>
      </c>
      <c r="D6" s="215">
        <v>16</v>
      </c>
      <c r="E6" s="214">
        <v>5</v>
      </c>
      <c r="F6" s="534">
        <v>114</v>
      </c>
      <c r="G6" s="216">
        <v>154</v>
      </c>
    </row>
    <row r="7" spans="1:7" ht="15.75" customHeight="1">
      <c r="A7" s="222" t="s">
        <v>28</v>
      </c>
      <c r="B7" s="223" t="s">
        <v>160</v>
      </c>
      <c r="C7" s="222">
        <v>52</v>
      </c>
      <c r="D7" s="215">
        <v>19</v>
      </c>
      <c r="E7" s="214">
        <v>3</v>
      </c>
      <c r="F7" s="534">
        <v>67</v>
      </c>
      <c r="G7" s="216">
        <v>161</v>
      </c>
    </row>
    <row r="8" spans="1:7">
      <c r="A8" s="222" t="s">
        <v>44</v>
      </c>
      <c r="B8" s="223" t="s">
        <v>174</v>
      </c>
      <c r="C8" s="222">
        <v>52</v>
      </c>
      <c r="D8" s="215">
        <v>12</v>
      </c>
      <c r="E8" s="214">
        <v>2</v>
      </c>
      <c r="F8" s="534">
        <v>464</v>
      </c>
      <c r="G8" s="216">
        <v>224</v>
      </c>
    </row>
    <row r="9" spans="1:7">
      <c r="A9" s="222" t="s">
        <v>64</v>
      </c>
      <c r="B9" s="223" t="s">
        <v>169</v>
      </c>
      <c r="C9" s="222">
        <v>52</v>
      </c>
      <c r="D9" s="215">
        <v>10</v>
      </c>
      <c r="E9" s="214">
        <v>4</v>
      </c>
      <c r="F9" s="534">
        <v>208</v>
      </c>
      <c r="G9" s="216">
        <v>234</v>
      </c>
    </row>
    <row r="10" spans="1:7">
      <c r="A10" s="222" t="s">
        <v>51</v>
      </c>
      <c r="B10" s="223" t="s">
        <v>162</v>
      </c>
      <c r="C10" s="222">
        <v>52</v>
      </c>
      <c r="D10" s="215">
        <v>16</v>
      </c>
      <c r="E10" s="214">
        <v>5</v>
      </c>
      <c r="F10" s="534">
        <v>296</v>
      </c>
      <c r="G10" s="216">
        <v>266</v>
      </c>
    </row>
    <row r="11" spans="1:7">
      <c r="A11" s="222" t="s">
        <v>22</v>
      </c>
      <c r="B11" s="223" t="s">
        <v>167</v>
      </c>
      <c r="C11" s="222">
        <v>52</v>
      </c>
      <c r="D11" s="215">
        <v>15</v>
      </c>
      <c r="E11" s="214">
        <v>5</v>
      </c>
      <c r="F11" s="534">
        <v>300</v>
      </c>
      <c r="G11" s="216">
        <v>300</v>
      </c>
    </row>
    <row r="12" spans="1:7">
      <c r="A12" s="222" t="s">
        <v>28</v>
      </c>
      <c r="B12" s="223" t="s">
        <v>168</v>
      </c>
      <c r="C12" s="222">
        <v>52</v>
      </c>
      <c r="D12" s="215">
        <v>8</v>
      </c>
      <c r="E12" s="214">
        <v>2</v>
      </c>
      <c r="F12" s="534">
        <v>79</v>
      </c>
      <c r="G12" s="216">
        <v>320</v>
      </c>
    </row>
    <row r="13" spans="1:7">
      <c r="A13" s="222" t="s">
        <v>48</v>
      </c>
      <c r="B13" s="223" t="s">
        <v>165</v>
      </c>
      <c r="C13" s="222">
        <v>52</v>
      </c>
      <c r="D13" s="215">
        <v>20</v>
      </c>
      <c r="E13" s="214">
        <v>3</v>
      </c>
      <c r="F13" s="532">
        <v>0</v>
      </c>
      <c r="G13" s="216">
        <v>323</v>
      </c>
    </row>
    <row r="14" spans="1:7">
      <c r="A14" s="222" t="s">
        <v>48</v>
      </c>
      <c r="B14" s="223" t="s">
        <v>177</v>
      </c>
      <c r="C14" s="222">
        <v>52</v>
      </c>
      <c r="D14" s="215">
        <v>20</v>
      </c>
      <c r="E14" s="214">
        <v>3</v>
      </c>
      <c r="F14" s="534">
        <v>213</v>
      </c>
      <c r="G14" s="216">
        <v>366</v>
      </c>
    </row>
    <row r="15" spans="1:7">
      <c r="A15" s="222" t="s">
        <v>22</v>
      </c>
      <c r="B15" s="223" t="s">
        <v>163</v>
      </c>
      <c r="C15" s="222">
        <v>52</v>
      </c>
      <c r="D15" s="215">
        <v>15</v>
      </c>
      <c r="E15" s="214">
        <v>5</v>
      </c>
      <c r="F15" s="534">
        <v>400</v>
      </c>
      <c r="G15" s="216">
        <v>400</v>
      </c>
    </row>
    <row r="16" spans="1:7">
      <c r="A16" s="222" t="s">
        <v>64</v>
      </c>
      <c r="B16" s="223" t="s">
        <v>170</v>
      </c>
      <c r="C16" s="222">
        <v>52</v>
      </c>
      <c r="D16" s="215">
        <v>10</v>
      </c>
      <c r="E16" s="214">
        <v>3</v>
      </c>
      <c r="F16" s="534">
        <v>743</v>
      </c>
      <c r="G16" s="216">
        <v>455</v>
      </c>
    </row>
    <row r="17" spans="1:7">
      <c r="A17" s="222" t="s">
        <v>59</v>
      </c>
      <c r="B17" s="223" t="s">
        <v>175</v>
      </c>
      <c r="C17" s="222">
        <v>52</v>
      </c>
      <c r="D17" s="215">
        <v>16</v>
      </c>
      <c r="E17" s="214">
        <v>4</v>
      </c>
      <c r="F17" s="534">
        <v>333</v>
      </c>
      <c r="G17" s="216">
        <v>522</v>
      </c>
    </row>
    <row r="18" spans="1:7">
      <c r="A18" s="222" t="s">
        <v>51</v>
      </c>
      <c r="B18" s="223" t="s">
        <v>164</v>
      </c>
      <c r="C18" s="222">
        <v>52</v>
      </c>
      <c r="D18" s="215">
        <v>16</v>
      </c>
      <c r="E18" s="214">
        <v>5</v>
      </c>
      <c r="F18" s="534">
        <v>382</v>
      </c>
      <c r="G18" s="216">
        <v>601</v>
      </c>
    </row>
    <row r="19" spans="1:7">
      <c r="A19" s="222" t="s">
        <v>35</v>
      </c>
      <c r="B19" s="223" t="s">
        <v>182</v>
      </c>
      <c r="C19" s="222">
        <v>52</v>
      </c>
      <c r="D19" s="215">
        <v>9</v>
      </c>
      <c r="E19" s="214">
        <v>2</v>
      </c>
      <c r="F19" s="534">
        <v>943</v>
      </c>
      <c r="G19" s="216">
        <v>671</v>
      </c>
    </row>
    <row r="20" spans="1:7" ht="15" customHeight="1">
      <c r="A20" s="222" t="s">
        <v>57</v>
      </c>
      <c r="B20" s="223" t="s">
        <v>171</v>
      </c>
      <c r="C20" s="222">
        <v>50</v>
      </c>
      <c r="D20" s="215">
        <v>14</v>
      </c>
      <c r="E20" s="214">
        <v>4</v>
      </c>
      <c r="F20" s="534">
        <v>623</v>
      </c>
      <c r="G20" s="216">
        <v>672</v>
      </c>
    </row>
    <row r="21" spans="1:7" ht="14.25" customHeight="1">
      <c r="A21" s="222" t="s">
        <v>57</v>
      </c>
      <c r="B21" s="223" t="s">
        <v>166</v>
      </c>
      <c r="C21" s="222">
        <v>48</v>
      </c>
      <c r="D21" s="215">
        <v>13.083333333333334</v>
      </c>
      <c r="E21" s="214">
        <v>5</v>
      </c>
      <c r="F21" s="535">
        <v>1101</v>
      </c>
      <c r="G21" s="216">
        <v>763</v>
      </c>
    </row>
    <row r="22" spans="1:7">
      <c r="A22" s="222" t="s">
        <v>59</v>
      </c>
      <c r="B22" s="223" t="s">
        <v>181</v>
      </c>
      <c r="C22" s="222">
        <v>52</v>
      </c>
      <c r="D22" s="215">
        <v>15</v>
      </c>
      <c r="E22" s="214">
        <v>3</v>
      </c>
      <c r="F22" s="535">
        <v>2335</v>
      </c>
      <c r="G22" s="216">
        <v>825</v>
      </c>
    </row>
    <row r="23" spans="1:7" ht="15" customHeight="1">
      <c r="A23" s="222" t="s">
        <v>66</v>
      </c>
      <c r="B23" s="223" t="s">
        <v>180</v>
      </c>
      <c r="C23" s="222">
        <v>52</v>
      </c>
      <c r="D23" s="215">
        <v>9</v>
      </c>
      <c r="E23" s="214">
        <v>2</v>
      </c>
      <c r="F23" s="535">
        <v>1924</v>
      </c>
      <c r="G23" s="216">
        <v>914</v>
      </c>
    </row>
    <row r="24" spans="1:7">
      <c r="A24" s="222" t="s">
        <v>70</v>
      </c>
      <c r="B24" s="223" t="s">
        <v>178</v>
      </c>
      <c r="C24" s="222">
        <v>52</v>
      </c>
      <c r="D24" s="215">
        <v>52</v>
      </c>
      <c r="E24" s="214">
        <v>6</v>
      </c>
      <c r="F24" s="534">
        <v>606</v>
      </c>
      <c r="G24" s="216">
        <v>1024</v>
      </c>
    </row>
    <row r="25" spans="1:7">
      <c r="A25" s="222" t="s">
        <v>33</v>
      </c>
      <c r="B25" s="223" t="s">
        <v>417</v>
      </c>
      <c r="C25" s="222">
        <v>52</v>
      </c>
      <c r="D25" s="215">
        <v>40.692307692307693</v>
      </c>
      <c r="E25" s="214">
        <v>5</v>
      </c>
      <c r="F25" s="534">
        <v>862</v>
      </c>
      <c r="G25" s="216">
        <v>1081</v>
      </c>
    </row>
    <row r="26" spans="1:7">
      <c r="A26" s="222" t="s">
        <v>31</v>
      </c>
      <c r="B26" s="223" t="s">
        <v>198</v>
      </c>
      <c r="C26" s="222">
        <v>52</v>
      </c>
      <c r="D26" s="215">
        <v>19.03846153846154</v>
      </c>
      <c r="E26" s="214">
        <v>4</v>
      </c>
      <c r="F26" s="535">
        <v>1358</v>
      </c>
      <c r="G26" s="216">
        <v>1149</v>
      </c>
    </row>
    <row r="27" spans="1:7">
      <c r="A27" s="222" t="s">
        <v>28</v>
      </c>
      <c r="B27" s="223" t="s">
        <v>190</v>
      </c>
      <c r="C27" s="222">
        <v>52</v>
      </c>
      <c r="D27" s="215">
        <v>19</v>
      </c>
      <c r="E27" s="214">
        <v>3</v>
      </c>
      <c r="F27" s="535">
        <v>1023</v>
      </c>
      <c r="G27" s="216">
        <v>1161</v>
      </c>
    </row>
    <row r="28" spans="1:7">
      <c r="A28" s="222" t="s">
        <v>67</v>
      </c>
      <c r="B28" s="223" t="s">
        <v>408</v>
      </c>
      <c r="C28" s="222">
        <v>52</v>
      </c>
      <c r="D28" s="215">
        <v>29</v>
      </c>
      <c r="E28" s="214">
        <v>5</v>
      </c>
      <c r="F28" s="535">
        <v>1732</v>
      </c>
      <c r="G28" s="216">
        <v>1349</v>
      </c>
    </row>
    <row r="29" spans="1:7" ht="30">
      <c r="A29" s="222" t="s">
        <v>67</v>
      </c>
      <c r="B29" s="223" t="s">
        <v>391</v>
      </c>
      <c r="C29" s="222">
        <v>52</v>
      </c>
      <c r="D29" s="215" t="s">
        <v>19</v>
      </c>
      <c r="E29" s="214">
        <v>5</v>
      </c>
      <c r="F29" s="534">
        <v>858</v>
      </c>
      <c r="G29" s="216">
        <v>1363</v>
      </c>
    </row>
    <row r="30" spans="1:7">
      <c r="A30" s="222" t="s">
        <v>39</v>
      </c>
      <c r="B30" s="223" t="s">
        <v>409</v>
      </c>
      <c r="C30" s="222">
        <v>52</v>
      </c>
      <c r="D30" s="215">
        <v>12</v>
      </c>
      <c r="E30" s="214">
        <v>2</v>
      </c>
      <c r="F30" s="534">
        <v>867</v>
      </c>
      <c r="G30" s="216">
        <v>1374</v>
      </c>
    </row>
    <row r="31" spans="1:7">
      <c r="A31" s="222" t="s">
        <v>48</v>
      </c>
      <c r="B31" s="223" t="s">
        <v>173</v>
      </c>
      <c r="C31" s="222">
        <v>52</v>
      </c>
      <c r="D31" s="215">
        <v>20</v>
      </c>
      <c r="E31" s="214">
        <v>3</v>
      </c>
      <c r="F31" s="534">
        <v>847</v>
      </c>
      <c r="G31" s="216">
        <v>1567</v>
      </c>
    </row>
    <row r="32" spans="1:7" ht="14.25" customHeight="1" thickBot="1">
      <c r="A32" s="226" t="s">
        <v>30</v>
      </c>
      <c r="B32" s="227" t="s">
        <v>179</v>
      </c>
      <c r="C32" s="226">
        <v>52</v>
      </c>
      <c r="D32" s="229">
        <v>37</v>
      </c>
      <c r="E32" s="230">
        <v>5</v>
      </c>
      <c r="F32" s="535">
        <v>1977</v>
      </c>
      <c r="G32" s="231">
        <v>1568</v>
      </c>
    </row>
    <row r="33" spans="1:15" ht="30" customHeight="1">
      <c r="A33" s="222" t="s">
        <v>48</v>
      </c>
      <c r="B33" s="223" t="s">
        <v>176</v>
      </c>
      <c r="C33" s="222">
        <v>52</v>
      </c>
      <c r="D33" s="214">
        <v>20</v>
      </c>
      <c r="E33" s="214">
        <v>3</v>
      </c>
      <c r="F33" s="532">
        <v>0</v>
      </c>
      <c r="G33" s="216">
        <v>1590</v>
      </c>
    </row>
    <row r="34" spans="1:15" s="97" customFormat="1" ht="15" customHeight="1">
      <c r="A34" s="222" t="s">
        <v>63</v>
      </c>
      <c r="B34" s="223" t="s">
        <v>204</v>
      </c>
      <c r="C34" s="222">
        <v>49</v>
      </c>
      <c r="D34" s="215">
        <v>20</v>
      </c>
      <c r="E34" s="214">
        <v>3</v>
      </c>
      <c r="F34" s="535">
        <v>1766</v>
      </c>
      <c r="G34" s="216">
        <v>1662</v>
      </c>
      <c r="H34" s="179"/>
      <c r="J34" s="179"/>
      <c r="K34" s="179"/>
      <c r="L34" s="179"/>
      <c r="M34" s="179"/>
      <c r="N34" s="179"/>
      <c r="O34" s="179"/>
    </row>
    <row r="35" spans="1:15" ht="30">
      <c r="A35" s="222" t="s">
        <v>57</v>
      </c>
      <c r="B35" s="223" t="s">
        <v>187</v>
      </c>
      <c r="C35" s="222">
        <v>50</v>
      </c>
      <c r="D35" s="215">
        <v>16</v>
      </c>
      <c r="E35" s="214">
        <v>4</v>
      </c>
      <c r="F35" s="535">
        <v>1583</v>
      </c>
      <c r="G35" s="216">
        <v>1705</v>
      </c>
    </row>
    <row r="36" spans="1:15" ht="15" customHeight="1">
      <c r="A36" s="222" t="s">
        <v>63</v>
      </c>
      <c r="B36" s="223" t="s">
        <v>207</v>
      </c>
      <c r="C36" s="222">
        <v>52</v>
      </c>
      <c r="D36" s="215">
        <v>10</v>
      </c>
      <c r="E36" s="214">
        <v>2</v>
      </c>
      <c r="F36" s="535">
        <v>1638</v>
      </c>
      <c r="G36" s="216">
        <v>1717</v>
      </c>
    </row>
    <row r="37" spans="1:15" s="97" customFormat="1" ht="16.5" customHeight="1">
      <c r="A37" s="222" t="s">
        <v>70</v>
      </c>
      <c r="B37" s="223" t="s">
        <v>205</v>
      </c>
      <c r="C37" s="222">
        <v>52</v>
      </c>
      <c r="D37" s="215">
        <v>52</v>
      </c>
      <c r="E37" s="214">
        <v>6</v>
      </c>
      <c r="F37" s="535">
        <v>1750</v>
      </c>
      <c r="G37" s="216">
        <v>1740</v>
      </c>
      <c r="H37" s="179"/>
      <c r="J37" s="179"/>
      <c r="K37" s="179"/>
      <c r="L37" s="179"/>
      <c r="M37" s="179"/>
      <c r="N37" s="179"/>
      <c r="O37" s="179"/>
    </row>
    <row r="38" spans="1:15">
      <c r="A38" s="222" t="s">
        <v>63</v>
      </c>
      <c r="B38" s="223" t="s">
        <v>194</v>
      </c>
      <c r="C38" s="222">
        <v>52</v>
      </c>
      <c r="D38" s="215">
        <v>31</v>
      </c>
      <c r="E38" s="214">
        <v>4</v>
      </c>
      <c r="F38" s="535">
        <v>1826</v>
      </c>
      <c r="G38" s="216">
        <v>1745</v>
      </c>
    </row>
    <row r="39" spans="1:15">
      <c r="A39" s="222" t="s">
        <v>53</v>
      </c>
      <c r="B39" s="223" t="s">
        <v>188</v>
      </c>
      <c r="C39" s="222">
        <v>52</v>
      </c>
      <c r="D39" s="215">
        <v>25</v>
      </c>
      <c r="E39" s="214">
        <v>5</v>
      </c>
      <c r="F39" s="535">
        <v>1691</v>
      </c>
      <c r="G39" s="216">
        <v>1796</v>
      </c>
    </row>
    <row r="40" spans="1:15">
      <c r="A40" s="222" t="s">
        <v>40</v>
      </c>
      <c r="B40" s="223" t="s">
        <v>221</v>
      </c>
      <c r="C40" s="222">
        <v>52</v>
      </c>
      <c r="D40" s="215">
        <v>18.01923076923077</v>
      </c>
      <c r="E40" s="214">
        <v>5</v>
      </c>
      <c r="F40" s="535">
        <v>2059</v>
      </c>
      <c r="G40" s="216">
        <v>1916</v>
      </c>
    </row>
    <row r="41" spans="1:15">
      <c r="A41" s="222" t="s">
        <v>59</v>
      </c>
      <c r="B41" s="223" t="s">
        <v>189</v>
      </c>
      <c r="C41" s="222">
        <v>52</v>
      </c>
      <c r="D41" s="215">
        <v>14</v>
      </c>
      <c r="E41" s="214">
        <v>4</v>
      </c>
      <c r="F41" s="534">
        <v>315</v>
      </c>
      <c r="G41" s="216">
        <v>2003</v>
      </c>
    </row>
    <row r="42" spans="1:15" ht="15.75" customHeight="1">
      <c r="A42" s="222" t="s">
        <v>66</v>
      </c>
      <c r="B42" s="223" t="s">
        <v>196</v>
      </c>
      <c r="C42" s="222">
        <v>52</v>
      </c>
      <c r="D42" s="215">
        <v>12</v>
      </c>
      <c r="E42" s="214">
        <v>3</v>
      </c>
      <c r="F42" s="535">
        <v>1381</v>
      </c>
      <c r="G42" s="216">
        <v>2076</v>
      </c>
    </row>
    <row r="43" spans="1:15" ht="30">
      <c r="A43" s="222" t="s">
        <v>25</v>
      </c>
      <c r="B43" s="223" t="s">
        <v>186</v>
      </c>
      <c r="C43" s="222">
        <v>52</v>
      </c>
      <c r="D43" s="215">
        <v>37</v>
      </c>
      <c r="E43" s="214">
        <v>6</v>
      </c>
      <c r="F43" s="535">
        <v>1847</v>
      </c>
      <c r="G43" s="216">
        <v>2114</v>
      </c>
    </row>
    <row r="44" spans="1:15">
      <c r="A44" s="222" t="s">
        <v>53</v>
      </c>
      <c r="B44" s="223" t="s">
        <v>183</v>
      </c>
      <c r="C44" s="222">
        <v>46</v>
      </c>
      <c r="D44" s="215">
        <v>20.086956521739129</v>
      </c>
      <c r="E44" s="214">
        <v>5</v>
      </c>
      <c r="F44" s="535">
        <v>1941</v>
      </c>
      <c r="G44" s="216">
        <v>2221</v>
      </c>
    </row>
    <row r="45" spans="1:15">
      <c r="A45" s="222" t="s">
        <v>15</v>
      </c>
      <c r="B45" s="223" t="s">
        <v>209</v>
      </c>
      <c r="C45" s="222">
        <v>51</v>
      </c>
      <c r="D45" s="215">
        <v>34.666666666666664</v>
      </c>
      <c r="E45" s="214">
        <v>5</v>
      </c>
      <c r="F45" s="535">
        <v>2054</v>
      </c>
      <c r="G45" s="216">
        <v>2254</v>
      </c>
    </row>
    <row r="46" spans="1:15" ht="30">
      <c r="A46" s="222" t="s">
        <v>30</v>
      </c>
      <c r="B46" s="223" t="s">
        <v>192</v>
      </c>
      <c r="C46" s="222">
        <v>52</v>
      </c>
      <c r="D46" s="215">
        <v>35</v>
      </c>
      <c r="E46" s="214">
        <v>5</v>
      </c>
      <c r="F46" s="535">
        <v>2039</v>
      </c>
      <c r="G46" s="216">
        <v>2290</v>
      </c>
    </row>
    <row r="47" spans="1:15" s="110" customFormat="1" ht="15" customHeight="1">
      <c r="A47" s="222" t="s">
        <v>59</v>
      </c>
      <c r="B47" s="223" t="s">
        <v>202</v>
      </c>
      <c r="C47" s="222">
        <v>52</v>
      </c>
      <c r="D47" s="215">
        <v>15</v>
      </c>
      <c r="E47" s="214">
        <v>3</v>
      </c>
      <c r="F47" s="535">
        <v>2335</v>
      </c>
      <c r="G47" s="216">
        <v>2425</v>
      </c>
      <c r="H47" s="179"/>
      <c r="J47" s="179"/>
      <c r="K47" s="179"/>
      <c r="L47" s="179"/>
      <c r="M47" s="179"/>
      <c r="N47" s="179"/>
      <c r="O47" s="179"/>
    </row>
    <row r="48" spans="1:15" s="110" customFormat="1" ht="30">
      <c r="A48" s="222" t="s">
        <v>25</v>
      </c>
      <c r="B48" s="223" t="s">
        <v>201</v>
      </c>
      <c r="C48" s="222">
        <v>52</v>
      </c>
      <c r="D48" s="215">
        <v>37</v>
      </c>
      <c r="E48" s="214">
        <v>6</v>
      </c>
      <c r="F48" s="535">
        <v>2840</v>
      </c>
      <c r="G48" s="216">
        <v>2633</v>
      </c>
      <c r="H48" s="179"/>
      <c r="J48" s="179"/>
      <c r="K48" s="179"/>
      <c r="L48" s="179"/>
      <c r="M48" s="179"/>
      <c r="N48" s="179"/>
      <c r="O48" s="179"/>
    </row>
    <row r="49" spans="1:15" s="110" customFormat="1" ht="30">
      <c r="A49" s="222" t="s">
        <v>66</v>
      </c>
      <c r="B49" s="223" t="s">
        <v>200</v>
      </c>
      <c r="C49" s="222">
        <v>52</v>
      </c>
      <c r="D49" s="215">
        <v>14</v>
      </c>
      <c r="E49" s="214">
        <v>4</v>
      </c>
      <c r="F49" s="535">
        <v>9749</v>
      </c>
      <c r="G49" s="216">
        <v>2728</v>
      </c>
      <c r="H49" s="179"/>
      <c r="J49" s="179"/>
      <c r="K49" s="179"/>
      <c r="L49" s="179"/>
      <c r="M49" s="179"/>
      <c r="N49" s="179"/>
      <c r="O49" s="179"/>
    </row>
    <row r="50" spans="1:15">
      <c r="A50" s="222" t="s">
        <v>26</v>
      </c>
      <c r="B50" s="223" t="s">
        <v>214</v>
      </c>
      <c r="C50" s="222">
        <v>52</v>
      </c>
      <c r="D50" s="215">
        <v>21</v>
      </c>
      <c r="E50" s="214">
        <v>3</v>
      </c>
      <c r="F50" s="535">
        <v>2621</v>
      </c>
      <c r="G50" s="216">
        <v>2796</v>
      </c>
    </row>
    <row r="51" spans="1:15">
      <c r="A51" s="222" t="s">
        <v>39</v>
      </c>
      <c r="B51" s="223" t="s">
        <v>230</v>
      </c>
      <c r="C51" s="222">
        <v>52</v>
      </c>
      <c r="D51" s="215">
        <v>10</v>
      </c>
      <c r="E51" s="214">
        <v>2</v>
      </c>
      <c r="F51" s="535">
        <v>2886</v>
      </c>
      <c r="G51" s="216">
        <v>2867</v>
      </c>
    </row>
    <row r="52" spans="1:15" ht="30">
      <c r="A52" s="222" t="s">
        <v>57</v>
      </c>
      <c r="B52" s="223" t="s">
        <v>193</v>
      </c>
      <c r="C52" s="222">
        <v>50</v>
      </c>
      <c r="D52" s="215">
        <v>24</v>
      </c>
      <c r="E52" s="214">
        <v>4</v>
      </c>
      <c r="F52" s="535">
        <v>2540</v>
      </c>
      <c r="G52" s="216">
        <v>2900</v>
      </c>
    </row>
    <row r="53" spans="1:15" s="97" customFormat="1" ht="15" customHeight="1">
      <c r="A53" s="222" t="s">
        <v>36</v>
      </c>
      <c r="B53" s="223" t="s">
        <v>185</v>
      </c>
      <c r="C53" s="222">
        <v>52</v>
      </c>
      <c r="D53" s="215">
        <v>20</v>
      </c>
      <c r="E53" s="214">
        <v>5</v>
      </c>
      <c r="F53" s="535">
        <v>3108</v>
      </c>
      <c r="G53" s="216">
        <v>2952</v>
      </c>
      <c r="H53" s="179"/>
      <c r="J53" s="179"/>
      <c r="K53" s="179"/>
      <c r="L53" s="179"/>
      <c r="M53" s="179"/>
      <c r="N53" s="179"/>
    </row>
    <row r="54" spans="1:15">
      <c r="A54" s="222" t="s">
        <v>63</v>
      </c>
      <c r="B54" s="223" t="s">
        <v>197</v>
      </c>
      <c r="C54" s="222">
        <v>52</v>
      </c>
      <c r="D54" s="215">
        <v>20</v>
      </c>
      <c r="E54" s="214">
        <v>4</v>
      </c>
      <c r="F54" s="535">
        <v>2345</v>
      </c>
      <c r="G54" s="216">
        <v>2958</v>
      </c>
    </row>
    <row r="55" spans="1:15" ht="14.25" customHeight="1">
      <c r="A55" s="222" t="s">
        <v>39</v>
      </c>
      <c r="B55" s="223" t="s">
        <v>218</v>
      </c>
      <c r="C55" s="222">
        <v>52</v>
      </c>
      <c r="D55" s="215">
        <v>16</v>
      </c>
      <c r="E55" s="214">
        <v>3</v>
      </c>
      <c r="F55" s="535">
        <v>2781</v>
      </c>
      <c r="G55" s="216">
        <v>3270</v>
      </c>
    </row>
    <row r="56" spans="1:15" ht="15" customHeight="1">
      <c r="A56" s="222" t="s">
        <v>35</v>
      </c>
      <c r="B56" s="223" t="s">
        <v>216</v>
      </c>
      <c r="C56" s="222">
        <v>52</v>
      </c>
      <c r="D56" s="215">
        <v>20</v>
      </c>
      <c r="E56" s="214">
        <v>4</v>
      </c>
      <c r="F56" s="535">
        <v>1546</v>
      </c>
      <c r="G56" s="216">
        <v>3274</v>
      </c>
    </row>
    <row r="57" spans="1:15">
      <c r="A57" s="222" t="s">
        <v>35</v>
      </c>
      <c r="B57" s="223" t="s">
        <v>191</v>
      </c>
      <c r="C57" s="222">
        <v>52</v>
      </c>
      <c r="D57" s="215">
        <v>31</v>
      </c>
      <c r="E57" s="214">
        <v>4</v>
      </c>
      <c r="F57" s="535">
        <v>8791</v>
      </c>
      <c r="G57" s="216">
        <v>3352</v>
      </c>
    </row>
    <row r="58" spans="1:15">
      <c r="A58" s="222" t="s">
        <v>44</v>
      </c>
      <c r="B58" s="223" t="s">
        <v>410</v>
      </c>
      <c r="C58" s="222">
        <v>52</v>
      </c>
      <c r="D58" s="215">
        <v>22.5</v>
      </c>
      <c r="E58" s="214">
        <v>3</v>
      </c>
      <c r="F58" s="535">
        <v>3863</v>
      </c>
      <c r="G58" s="216">
        <v>3466</v>
      </c>
    </row>
    <row r="59" spans="1:15">
      <c r="A59" s="222" t="s">
        <v>36</v>
      </c>
      <c r="B59" s="223" t="s">
        <v>203</v>
      </c>
      <c r="C59" s="222">
        <v>52</v>
      </c>
      <c r="D59" s="215">
        <v>28</v>
      </c>
      <c r="E59" s="214">
        <v>5</v>
      </c>
      <c r="F59" s="535">
        <v>3858</v>
      </c>
      <c r="G59" s="216">
        <v>3477</v>
      </c>
    </row>
    <row r="60" spans="1:15" s="97" customFormat="1" ht="15.75" thickBot="1">
      <c r="A60" s="226" t="s">
        <v>64</v>
      </c>
      <c r="B60" s="227" t="s">
        <v>229</v>
      </c>
      <c r="C60" s="226">
        <v>52</v>
      </c>
      <c r="D60" s="229">
        <v>15</v>
      </c>
      <c r="E60" s="230">
        <v>3</v>
      </c>
      <c r="F60" s="535">
        <v>3079</v>
      </c>
      <c r="G60" s="231">
        <v>3538</v>
      </c>
      <c r="H60" s="179"/>
      <c r="J60" s="179"/>
      <c r="K60" s="179"/>
      <c r="L60" s="179"/>
      <c r="M60" s="179"/>
      <c r="N60" s="179"/>
    </row>
    <row r="61" spans="1:15" s="97" customFormat="1" ht="30" customHeight="1">
      <c r="A61" s="222" t="s">
        <v>46</v>
      </c>
      <c r="B61" s="223" t="s">
        <v>220</v>
      </c>
      <c r="C61" s="222">
        <v>50</v>
      </c>
      <c r="D61" s="215">
        <v>31.2</v>
      </c>
      <c r="E61" s="214">
        <v>4</v>
      </c>
      <c r="F61" s="535">
        <v>3715</v>
      </c>
      <c r="G61" s="216">
        <v>3556</v>
      </c>
      <c r="H61" s="179"/>
      <c r="J61" s="179"/>
      <c r="K61" s="179"/>
      <c r="L61" s="179"/>
      <c r="M61" s="179"/>
      <c r="N61" s="179"/>
    </row>
    <row r="62" spans="1:15">
      <c r="A62" s="222" t="s">
        <v>48</v>
      </c>
      <c r="B62" s="223" t="s">
        <v>223</v>
      </c>
      <c r="C62" s="222">
        <v>52</v>
      </c>
      <c r="D62" s="215">
        <v>24</v>
      </c>
      <c r="E62" s="214">
        <v>3</v>
      </c>
      <c r="F62" s="535">
        <v>4038</v>
      </c>
      <c r="G62" s="216">
        <v>3584</v>
      </c>
    </row>
    <row r="63" spans="1:15" ht="30">
      <c r="A63" s="222" t="s">
        <v>66</v>
      </c>
      <c r="B63" s="223" t="s">
        <v>208</v>
      </c>
      <c r="C63" s="222">
        <v>52</v>
      </c>
      <c r="D63" s="215">
        <v>20</v>
      </c>
      <c r="E63" s="214">
        <v>3</v>
      </c>
      <c r="F63" s="535">
        <v>4457</v>
      </c>
      <c r="G63" s="216">
        <v>3623</v>
      </c>
    </row>
    <row r="64" spans="1:15">
      <c r="A64" s="222" t="s">
        <v>17</v>
      </c>
      <c r="B64" s="223" t="s">
        <v>411</v>
      </c>
      <c r="C64" s="222">
        <v>52</v>
      </c>
      <c r="D64" s="215">
        <v>23.076923076923077</v>
      </c>
      <c r="E64" s="214">
        <v>5</v>
      </c>
      <c r="F64" s="535">
        <v>3943</v>
      </c>
      <c r="G64" s="216">
        <v>3906</v>
      </c>
    </row>
    <row r="65" spans="1:10">
      <c r="A65" s="222" t="s">
        <v>48</v>
      </c>
      <c r="B65" s="223" t="s">
        <v>219</v>
      </c>
      <c r="C65" s="222">
        <v>52</v>
      </c>
      <c r="D65" s="215">
        <v>24</v>
      </c>
      <c r="E65" s="214">
        <v>3</v>
      </c>
      <c r="F65" s="535">
        <v>3751</v>
      </c>
      <c r="G65" s="216">
        <v>3996</v>
      </c>
    </row>
    <row r="66" spans="1:10" ht="15" customHeight="1">
      <c r="A66" s="222" t="s">
        <v>153</v>
      </c>
      <c r="B66" s="223" t="s">
        <v>212</v>
      </c>
      <c r="C66" s="222">
        <v>52</v>
      </c>
      <c r="D66" s="215">
        <v>32</v>
      </c>
      <c r="E66" s="214">
        <v>4</v>
      </c>
      <c r="F66" s="535">
        <v>3758</v>
      </c>
      <c r="G66" s="216">
        <v>4055</v>
      </c>
      <c r="I66" s="12"/>
      <c r="J66" s="387"/>
    </row>
    <row r="67" spans="1:10">
      <c r="A67" s="222" t="s">
        <v>24</v>
      </c>
      <c r="B67" s="223" t="s">
        <v>199</v>
      </c>
      <c r="C67" s="222">
        <v>50</v>
      </c>
      <c r="D67" s="215">
        <v>30</v>
      </c>
      <c r="E67" s="214">
        <v>5</v>
      </c>
      <c r="F67" s="535">
        <v>1358</v>
      </c>
      <c r="G67" s="216">
        <v>4082</v>
      </c>
    </row>
    <row r="68" spans="1:10">
      <c r="A68" s="222" t="s">
        <v>45</v>
      </c>
      <c r="B68" s="223" t="s">
        <v>296</v>
      </c>
      <c r="C68" s="222">
        <v>15</v>
      </c>
      <c r="D68" s="215">
        <v>37.200000000000003</v>
      </c>
      <c r="E68" s="214">
        <v>5</v>
      </c>
      <c r="F68" s="535">
        <v>17724</v>
      </c>
      <c r="G68" s="216">
        <v>4134</v>
      </c>
    </row>
    <row r="69" spans="1:10">
      <c r="A69" s="222" t="s">
        <v>31</v>
      </c>
      <c r="B69" s="223" t="s">
        <v>184</v>
      </c>
      <c r="C69" s="222">
        <v>52</v>
      </c>
      <c r="D69" s="215">
        <v>19.03846153846154</v>
      </c>
      <c r="E69" s="214">
        <v>4</v>
      </c>
      <c r="F69" s="535">
        <v>3145</v>
      </c>
      <c r="G69" s="216">
        <v>4207</v>
      </c>
    </row>
    <row r="70" spans="1:10">
      <c r="A70" s="222" t="s">
        <v>70</v>
      </c>
      <c r="B70" s="223" t="s">
        <v>215</v>
      </c>
      <c r="C70" s="222">
        <v>52</v>
      </c>
      <c r="D70" s="215">
        <v>56</v>
      </c>
      <c r="E70" s="214">
        <v>5</v>
      </c>
      <c r="F70" s="535">
        <v>2006</v>
      </c>
      <c r="G70" s="216">
        <v>4226</v>
      </c>
    </row>
    <row r="71" spans="1:10">
      <c r="A71" s="222" t="s">
        <v>63</v>
      </c>
      <c r="B71" s="223" t="s">
        <v>237</v>
      </c>
      <c r="C71" s="222">
        <v>52</v>
      </c>
      <c r="D71" s="215">
        <v>20</v>
      </c>
      <c r="E71" s="214">
        <v>5</v>
      </c>
      <c r="F71" s="535">
        <v>4113</v>
      </c>
      <c r="G71" s="216">
        <v>4302</v>
      </c>
    </row>
    <row r="72" spans="1:10">
      <c r="A72" s="222" t="s">
        <v>35</v>
      </c>
      <c r="B72" s="223" t="s">
        <v>418</v>
      </c>
      <c r="C72" s="222">
        <v>52</v>
      </c>
      <c r="D72" s="215">
        <v>28</v>
      </c>
      <c r="E72" s="214">
        <v>5</v>
      </c>
      <c r="F72" s="535">
        <v>7263</v>
      </c>
      <c r="G72" s="216">
        <v>4380</v>
      </c>
    </row>
    <row r="73" spans="1:10">
      <c r="A73" s="222" t="s">
        <v>63</v>
      </c>
      <c r="B73" s="223" t="s">
        <v>217</v>
      </c>
      <c r="C73" s="222">
        <v>52</v>
      </c>
      <c r="D73" s="215">
        <v>20</v>
      </c>
      <c r="E73" s="214">
        <v>4</v>
      </c>
      <c r="F73" s="535">
        <v>3455</v>
      </c>
      <c r="G73" s="216">
        <v>4417</v>
      </c>
    </row>
    <row r="74" spans="1:10" ht="30">
      <c r="A74" s="222" t="s">
        <v>66</v>
      </c>
      <c r="B74" s="223" t="s">
        <v>206</v>
      </c>
      <c r="C74" s="222">
        <v>52</v>
      </c>
      <c r="D74" s="215">
        <v>15</v>
      </c>
      <c r="E74" s="214">
        <v>2</v>
      </c>
      <c r="F74" s="535">
        <v>8541</v>
      </c>
      <c r="G74" s="216">
        <v>4418</v>
      </c>
    </row>
    <row r="75" spans="1:10">
      <c r="A75" s="222" t="s">
        <v>48</v>
      </c>
      <c r="B75" s="223" t="s">
        <v>227</v>
      </c>
      <c r="C75" s="222">
        <v>52</v>
      </c>
      <c r="D75" s="215">
        <v>24</v>
      </c>
      <c r="E75" s="214">
        <v>3</v>
      </c>
      <c r="F75" s="535">
        <v>3597</v>
      </c>
      <c r="G75" s="216">
        <v>4418</v>
      </c>
    </row>
    <row r="76" spans="1:10">
      <c r="A76" s="222" t="s">
        <v>53</v>
      </c>
      <c r="B76" s="223" t="s">
        <v>238</v>
      </c>
      <c r="C76" s="222">
        <v>52</v>
      </c>
      <c r="D76" s="215">
        <v>29</v>
      </c>
      <c r="E76" s="214">
        <v>5</v>
      </c>
      <c r="F76" s="535">
        <v>5039</v>
      </c>
      <c r="G76" s="216">
        <v>4883</v>
      </c>
    </row>
    <row r="77" spans="1:10">
      <c r="A77" s="222" t="s">
        <v>51</v>
      </c>
      <c r="B77" s="223" t="s">
        <v>240</v>
      </c>
      <c r="C77" s="222">
        <v>52</v>
      </c>
      <c r="D77" s="215">
        <v>39</v>
      </c>
      <c r="E77" s="214">
        <v>5</v>
      </c>
      <c r="F77" s="535">
        <v>4353</v>
      </c>
      <c r="G77" s="216">
        <v>4933</v>
      </c>
    </row>
    <row r="78" spans="1:10" ht="30">
      <c r="A78" s="222" t="s">
        <v>45</v>
      </c>
      <c r="B78" s="223" t="s">
        <v>211</v>
      </c>
      <c r="C78" s="222">
        <v>52</v>
      </c>
      <c r="D78" s="215">
        <v>28.53846153846154</v>
      </c>
      <c r="E78" s="214">
        <v>5</v>
      </c>
      <c r="F78" s="535">
        <v>5597</v>
      </c>
      <c r="G78" s="216">
        <v>5013</v>
      </c>
    </row>
    <row r="79" spans="1:10">
      <c r="A79" s="222" t="s">
        <v>70</v>
      </c>
      <c r="B79" s="223" t="s">
        <v>231</v>
      </c>
      <c r="C79" s="222">
        <v>52</v>
      </c>
      <c r="D79" s="215">
        <v>52</v>
      </c>
      <c r="E79" s="214">
        <v>6</v>
      </c>
      <c r="F79" s="535">
        <v>3692</v>
      </c>
      <c r="G79" s="216">
        <v>5219</v>
      </c>
    </row>
    <row r="80" spans="1:10">
      <c r="A80" s="222" t="s">
        <v>62</v>
      </c>
      <c r="B80" s="223" t="s">
        <v>234</v>
      </c>
      <c r="C80" s="222">
        <v>52</v>
      </c>
      <c r="D80" s="215">
        <v>41.846153846153847</v>
      </c>
      <c r="E80" s="214">
        <v>6</v>
      </c>
      <c r="F80" s="535">
        <v>3814</v>
      </c>
      <c r="G80" s="216">
        <v>5316</v>
      </c>
    </row>
    <row r="81" spans="1:7">
      <c r="A81" s="222" t="s">
        <v>15</v>
      </c>
      <c r="B81" s="223" t="s">
        <v>222</v>
      </c>
      <c r="C81" s="222">
        <v>51</v>
      </c>
      <c r="D81" s="215">
        <v>40.784313725490193</v>
      </c>
      <c r="E81" s="214">
        <v>5</v>
      </c>
      <c r="F81" s="535">
        <v>5455</v>
      </c>
      <c r="G81" s="216">
        <v>5447</v>
      </c>
    </row>
    <row r="82" spans="1:7">
      <c r="A82" s="222" t="s">
        <v>59</v>
      </c>
      <c r="B82" s="223" t="s">
        <v>225</v>
      </c>
      <c r="C82" s="222">
        <v>52</v>
      </c>
      <c r="D82" s="215">
        <v>39</v>
      </c>
      <c r="E82" s="214">
        <v>5</v>
      </c>
      <c r="F82" s="535">
        <v>31102</v>
      </c>
      <c r="G82" s="216">
        <v>5570</v>
      </c>
    </row>
    <row r="83" spans="1:7">
      <c r="A83" s="222" t="s">
        <v>70</v>
      </c>
      <c r="B83" s="223" t="s">
        <v>241</v>
      </c>
      <c r="C83" s="222">
        <v>52</v>
      </c>
      <c r="D83" s="215">
        <v>52</v>
      </c>
      <c r="E83" s="214">
        <v>6</v>
      </c>
      <c r="F83" s="535">
        <v>3639</v>
      </c>
      <c r="G83" s="216">
        <v>5881</v>
      </c>
    </row>
    <row r="84" spans="1:7" ht="14.25" customHeight="1">
      <c r="A84" s="222" t="s">
        <v>51</v>
      </c>
      <c r="B84" s="223" t="s">
        <v>213</v>
      </c>
      <c r="C84" s="222">
        <v>52</v>
      </c>
      <c r="D84" s="215">
        <v>12</v>
      </c>
      <c r="E84" s="214">
        <v>4</v>
      </c>
      <c r="F84" s="535">
        <v>5547</v>
      </c>
      <c r="G84" s="216">
        <v>5925</v>
      </c>
    </row>
    <row r="85" spans="1:7" ht="16.5" customHeight="1">
      <c r="A85" s="222" t="s">
        <v>59</v>
      </c>
      <c r="B85" s="223" t="s">
        <v>224</v>
      </c>
      <c r="C85" s="222">
        <v>52</v>
      </c>
      <c r="D85" s="215">
        <v>20</v>
      </c>
      <c r="E85" s="214">
        <v>4</v>
      </c>
      <c r="F85" s="535">
        <v>4700</v>
      </c>
      <c r="G85" s="216">
        <v>6478</v>
      </c>
    </row>
    <row r="86" spans="1:7">
      <c r="A86" s="222" t="s">
        <v>53</v>
      </c>
      <c r="B86" s="223" t="s">
        <v>247</v>
      </c>
      <c r="C86" s="222">
        <v>52</v>
      </c>
      <c r="D86" s="215">
        <v>30</v>
      </c>
      <c r="E86" s="214">
        <v>5</v>
      </c>
      <c r="F86" s="535">
        <v>5681</v>
      </c>
      <c r="G86" s="216">
        <v>6540</v>
      </c>
    </row>
    <row r="87" spans="1:7">
      <c r="A87" s="222" t="s">
        <v>67</v>
      </c>
      <c r="B87" s="223" t="s">
        <v>233</v>
      </c>
      <c r="C87" s="222">
        <v>52</v>
      </c>
      <c r="D87" s="215">
        <v>34</v>
      </c>
      <c r="E87" s="214">
        <v>5</v>
      </c>
      <c r="F87" s="535">
        <v>6485</v>
      </c>
      <c r="G87" s="216">
        <v>6688</v>
      </c>
    </row>
    <row r="88" spans="1:7" ht="15" customHeight="1" thickBot="1">
      <c r="A88" s="226" t="s">
        <v>30</v>
      </c>
      <c r="B88" s="227" t="s">
        <v>392</v>
      </c>
      <c r="C88" s="226">
        <v>52</v>
      </c>
      <c r="D88" s="229">
        <v>35</v>
      </c>
      <c r="E88" s="230">
        <v>5</v>
      </c>
      <c r="F88" s="535">
        <v>4253</v>
      </c>
      <c r="G88" s="231">
        <v>6794</v>
      </c>
    </row>
    <row r="89" spans="1:7" ht="30" customHeight="1">
      <c r="A89" s="222" t="s">
        <v>16</v>
      </c>
      <c r="B89" s="223" t="s">
        <v>283</v>
      </c>
      <c r="C89" s="222">
        <v>52</v>
      </c>
      <c r="D89" s="215">
        <v>40</v>
      </c>
      <c r="E89" s="214">
        <v>5</v>
      </c>
      <c r="F89" s="535">
        <v>10784</v>
      </c>
      <c r="G89" s="216">
        <v>6828</v>
      </c>
    </row>
    <row r="90" spans="1:7">
      <c r="A90" s="222" t="s">
        <v>31</v>
      </c>
      <c r="B90" s="223" t="s">
        <v>243</v>
      </c>
      <c r="C90" s="222">
        <v>52</v>
      </c>
      <c r="D90" s="215">
        <v>19.03846153846154</v>
      </c>
      <c r="E90" s="214">
        <v>4</v>
      </c>
      <c r="F90" s="535">
        <v>7746</v>
      </c>
      <c r="G90" s="216">
        <v>6937</v>
      </c>
    </row>
    <row r="91" spans="1:7">
      <c r="A91" s="222" t="s">
        <v>31</v>
      </c>
      <c r="B91" s="223" t="s">
        <v>226</v>
      </c>
      <c r="C91" s="222">
        <v>52</v>
      </c>
      <c r="D91" s="215">
        <v>23.03846153846154</v>
      </c>
      <c r="E91" s="214">
        <v>5</v>
      </c>
      <c r="F91" s="535">
        <v>7132</v>
      </c>
      <c r="G91" s="216">
        <v>6937</v>
      </c>
    </row>
    <row r="92" spans="1:7">
      <c r="A92" s="222" t="s">
        <v>61</v>
      </c>
      <c r="B92" s="223" t="s">
        <v>232</v>
      </c>
      <c r="C92" s="222">
        <v>48</v>
      </c>
      <c r="D92" s="215">
        <v>19.354166666666668</v>
      </c>
      <c r="E92" s="214">
        <v>4</v>
      </c>
      <c r="F92" s="535">
        <v>10434</v>
      </c>
      <c r="G92" s="216">
        <v>7153</v>
      </c>
    </row>
    <row r="93" spans="1:7">
      <c r="A93" s="222" t="s">
        <v>72</v>
      </c>
      <c r="B93" s="223" t="s">
        <v>253</v>
      </c>
      <c r="C93" s="222">
        <v>52</v>
      </c>
      <c r="D93" s="215">
        <v>38.307692307692307</v>
      </c>
      <c r="E93" s="214">
        <v>5</v>
      </c>
      <c r="F93" s="534">
        <v>5961</v>
      </c>
      <c r="G93" s="216">
        <v>7255</v>
      </c>
    </row>
    <row r="94" spans="1:7" ht="30">
      <c r="A94" s="222" t="s">
        <v>153</v>
      </c>
      <c r="B94" s="223" t="s">
        <v>248</v>
      </c>
      <c r="C94" s="222">
        <v>52</v>
      </c>
      <c r="D94" s="215">
        <v>32</v>
      </c>
      <c r="E94" s="214">
        <v>4</v>
      </c>
      <c r="F94" s="535">
        <v>6957</v>
      </c>
      <c r="G94" s="216">
        <v>7459</v>
      </c>
    </row>
    <row r="95" spans="1:7">
      <c r="A95" s="222" t="s">
        <v>59</v>
      </c>
      <c r="B95" s="223" t="s">
        <v>244</v>
      </c>
      <c r="C95" s="222">
        <v>52</v>
      </c>
      <c r="D95" s="215">
        <v>30</v>
      </c>
      <c r="E95" s="214">
        <v>4</v>
      </c>
      <c r="F95" s="535">
        <v>6310</v>
      </c>
      <c r="G95" s="216">
        <v>7536</v>
      </c>
    </row>
    <row r="96" spans="1:7">
      <c r="A96" s="222" t="s">
        <v>63</v>
      </c>
      <c r="B96" s="223" t="s">
        <v>242</v>
      </c>
      <c r="C96" s="222">
        <v>52</v>
      </c>
      <c r="D96" s="215">
        <v>37</v>
      </c>
      <c r="E96" s="214">
        <v>5</v>
      </c>
      <c r="F96" s="535">
        <v>6153</v>
      </c>
      <c r="G96" s="216">
        <v>7837</v>
      </c>
    </row>
    <row r="97" spans="1:7">
      <c r="A97" s="222" t="s">
        <v>64</v>
      </c>
      <c r="B97" s="223" t="s">
        <v>195</v>
      </c>
      <c r="C97" s="222">
        <v>52</v>
      </c>
      <c r="D97" s="215">
        <v>10</v>
      </c>
      <c r="E97" s="214">
        <v>2</v>
      </c>
      <c r="F97" s="535">
        <v>8014</v>
      </c>
      <c r="G97" s="216">
        <v>7863</v>
      </c>
    </row>
    <row r="98" spans="1:7" ht="16.5" customHeight="1">
      <c r="A98" s="222" t="s">
        <v>35</v>
      </c>
      <c r="B98" s="223" t="s">
        <v>249</v>
      </c>
      <c r="C98" s="222">
        <v>52</v>
      </c>
      <c r="D98" s="215">
        <v>43.5</v>
      </c>
      <c r="E98" s="214">
        <v>5</v>
      </c>
      <c r="F98" s="535">
        <v>9176</v>
      </c>
      <c r="G98" s="216">
        <v>8109</v>
      </c>
    </row>
    <row r="99" spans="1:7" ht="30">
      <c r="A99" s="222" t="s">
        <v>66</v>
      </c>
      <c r="B99" s="223" t="s">
        <v>228</v>
      </c>
      <c r="C99" s="222">
        <v>52</v>
      </c>
      <c r="D99" s="215">
        <v>20</v>
      </c>
      <c r="E99" s="214">
        <v>4</v>
      </c>
      <c r="F99" s="535">
        <v>6096</v>
      </c>
      <c r="G99" s="216">
        <v>8117</v>
      </c>
    </row>
    <row r="100" spans="1:7">
      <c r="A100" s="222" t="s">
        <v>17</v>
      </c>
      <c r="B100" s="223" t="s">
        <v>251</v>
      </c>
      <c r="C100" s="222">
        <v>52</v>
      </c>
      <c r="D100" s="215">
        <v>41.92307692307692</v>
      </c>
      <c r="E100" s="214">
        <v>5</v>
      </c>
      <c r="F100" s="535">
        <v>8413</v>
      </c>
      <c r="G100" s="216">
        <v>8181</v>
      </c>
    </row>
    <row r="101" spans="1:7">
      <c r="A101" s="222" t="s">
        <v>67</v>
      </c>
      <c r="B101" s="223" t="s">
        <v>254</v>
      </c>
      <c r="C101" s="222">
        <v>52</v>
      </c>
      <c r="D101" s="215">
        <v>28</v>
      </c>
      <c r="E101" s="214">
        <v>5</v>
      </c>
      <c r="F101" s="535">
        <v>6394</v>
      </c>
      <c r="G101" s="216">
        <v>8491</v>
      </c>
    </row>
    <row r="102" spans="1:7" ht="13.5" customHeight="1">
      <c r="A102" s="222" t="s">
        <v>57</v>
      </c>
      <c r="B102" s="223" t="s">
        <v>235</v>
      </c>
      <c r="C102" s="222">
        <v>50</v>
      </c>
      <c r="D102" s="215">
        <v>30</v>
      </c>
      <c r="E102" s="214">
        <v>6</v>
      </c>
      <c r="F102" s="535">
        <v>5701</v>
      </c>
      <c r="G102" s="216">
        <v>9378</v>
      </c>
    </row>
    <row r="103" spans="1:7" ht="15" customHeight="1">
      <c r="A103" s="222" t="s">
        <v>70</v>
      </c>
      <c r="B103" s="223" t="s">
        <v>269</v>
      </c>
      <c r="C103" s="222">
        <v>52</v>
      </c>
      <c r="D103" s="215">
        <v>56</v>
      </c>
      <c r="E103" s="214">
        <v>6</v>
      </c>
      <c r="F103" s="535">
        <v>7427</v>
      </c>
      <c r="G103" s="216">
        <v>9484</v>
      </c>
    </row>
    <row r="104" spans="1:7">
      <c r="A104" s="222" t="s">
        <v>64</v>
      </c>
      <c r="B104" s="223" t="s">
        <v>257</v>
      </c>
      <c r="C104" s="222">
        <v>52</v>
      </c>
      <c r="D104" s="215">
        <v>30</v>
      </c>
      <c r="E104" s="214">
        <v>4</v>
      </c>
      <c r="F104" s="535">
        <v>8433</v>
      </c>
      <c r="G104" s="216">
        <v>9588</v>
      </c>
    </row>
    <row r="105" spans="1:7">
      <c r="A105" s="222" t="s">
        <v>48</v>
      </c>
      <c r="B105" s="223" t="s">
        <v>259</v>
      </c>
      <c r="C105" s="222">
        <v>52</v>
      </c>
      <c r="D105" s="215">
        <v>40</v>
      </c>
      <c r="E105" s="214">
        <v>5</v>
      </c>
      <c r="F105" s="535">
        <v>9555</v>
      </c>
      <c r="G105" s="216">
        <v>9644</v>
      </c>
    </row>
    <row r="106" spans="1:7" ht="30">
      <c r="A106" s="222" t="s">
        <v>57</v>
      </c>
      <c r="B106" s="223" t="s">
        <v>255</v>
      </c>
      <c r="C106" s="222">
        <v>50</v>
      </c>
      <c r="D106" s="215">
        <v>30</v>
      </c>
      <c r="E106" s="214">
        <v>5</v>
      </c>
      <c r="F106" s="535">
        <v>8182</v>
      </c>
      <c r="G106" s="216">
        <v>9933</v>
      </c>
    </row>
    <row r="107" spans="1:7" ht="17.25" customHeight="1">
      <c r="A107" s="222" t="s">
        <v>17</v>
      </c>
      <c r="B107" s="223" t="s">
        <v>412</v>
      </c>
      <c r="C107" s="222">
        <v>52</v>
      </c>
      <c r="D107" s="215">
        <v>45.692307692307693</v>
      </c>
      <c r="E107" s="214">
        <v>6</v>
      </c>
      <c r="F107" s="535">
        <v>8907</v>
      </c>
      <c r="G107" s="216">
        <v>10085</v>
      </c>
    </row>
    <row r="108" spans="1:7">
      <c r="A108" s="222" t="s">
        <v>26</v>
      </c>
      <c r="B108" s="223" t="s">
        <v>261</v>
      </c>
      <c r="C108" s="222">
        <v>52</v>
      </c>
      <c r="D108" s="215">
        <v>29</v>
      </c>
      <c r="E108" s="214">
        <v>5</v>
      </c>
      <c r="F108" s="535">
        <v>9645</v>
      </c>
      <c r="G108" s="216">
        <v>10190</v>
      </c>
    </row>
    <row r="109" spans="1:7">
      <c r="A109" s="222" t="s">
        <v>38</v>
      </c>
      <c r="B109" s="223" t="s">
        <v>250</v>
      </c>
      <c r="C109" s="222">
        <v>52</v>
      </c>
      <c r="D109" s="215">
        <v>37.5</v>
      </c>
      <c r="E109" s="214">
        <v>5</v>
      </c>
      <c r="F109" s="535">
        <v>9332</v>
      </c>
      <c r="G109" s="216">
        <v>10201</v>
      </c>
    </row>
    <row r="110" spans="1:7">
      <c r="A110" s="222" t="s">
        <v>70</v>
      </c>
      <c r="B110" s="223" t="s">
        <v>263</v>
      </c>
      <c r="C110" s="222">
        <v>52</v>
      </c>
      <c r="D110" s="215">
        <v>52</v>
      </c>
      <c r="E110" s="214">
        <v>6</v>
      </c>
      <c r="F110" s="535">
        <v>6846</v>
      </c>
      <c r="G110" s="216">
        <v>10355</v>
      </c>
    </row>
    <row r="111" spans="1:7" ht="30">
      <c r="A111" s="222" t="s">
        <v>18</v>
      </c>
      <c r="B111" s="223" t="s">
        <v>295</v>
      </c>
      <c r="C111" s="222">
        <v>48</v>
      </c>
      <c r="D111" s="215">
        <v>41.041666666666664</v>
      </c>
      <c r="E111" s="214">
        <v>6</v>
      </c>
      <c r="F111" s="535">
        <v>8331</v>
      </c>
      <c r="G111" s="216">
        <v>10362</v>
      </c>
    </row>
    <row r="112" spans="1:7" ht="15" customHeight="1">
      <c r="A112" s="222" t="s">
        <v>21</v>
      </c>
      <c r="B112" s="223" t="s">
        <v>393</v>
      </c>
      <c r="C112" s="222">
        <v>52</v>
      </c>
      <c r="D112" s="215">
        <v>40</v>
      </c>
      <c r="E112" s="214">
        <v>5</v>
      </c>
      <c r="F112" s="535">
        <v>10630</v>
      </c>
      <c r="G112" s="216">
        <v>10461</v>
      </c>
    </row>
    <row r="113" spans="1:7" ht="30">
      <c r="A113" s="222" t="s">
        <v>30</v>
      </c>
      <c r="B113" s="223" t="s">
        <v>266</v>
      </c>
      <c r="C113" s="222">
        <v>52</v>
      </c>
      <c r="D113" s="214">
        <v>48</v>
      </c>
      <c r="E113" s="214">
        <v>6</v>
      </c>
      <c r="F113" s="535">
        <v>9097</v>
      </c>
      <c r="G113" s="216">
        <v>10465</v>
      </c>
    </row>
    <row r="114" spans="1:7" ht="15" customHeight="1">
      <c r="A114" s="222" t="s">
        <v>68</v>
      </c>
      <c r="B114" s="223" t="s">
        <v>262</v>
      </c>
      <c r="C114" s="222">
        <v>52</v>
      </c>
      <c r="D114" s="215">
        <v>18</v>
      </c>
      <c r="E114" s="214">
        <v>3</v>
      </c>
      <c r="F114" s="535">
        <v>15763</v>
      </c>
      <c r="G114" s="216">
        <v>10700</v>
      </c>
    </row>
    <row r="115" spans="1:7">
      <c r="A115" s="222" t="s">
        <v>39</v>
      </c>
      <c r="B115" s="223" t="s">
        <v>280</v>
      </c>
      <c r="C115" s="222">
        <v>52</v>
      </c>
      <c r="D115" s="215">
        <v>17.53846153846154</v>
      </c>
      <c r="E115" s="214">
        <v>3</v>
      </c>
      <c r="F115" s="535">
        <v>8426</v>
      </c>
      <c r="G115" s="216">
        <v>10815</v>
      </c>
    </row>
    <row r="116" spans="1:7" ht="14.25" customHeight="1">
      <c r="A116" s="222" t="s">
        <v>66</v>
      </c>
      <c r="B116" s="223" t="s">
        <v>252</v>
      </c>
      <c r="C116" s="222">
        <v>52</v>
      </c>
      <c r="D116" s="215">
        <v>37.5</v>
      </c>
      <c r="E116" s="214">
        <v>5</v>
      </c>
      <c r="F116" s="536">
        <v>10804</v>
      </c>
      <c r="G116" s="216">
        <v>10927</v>
      </c>
    </row>
    <row r="117" spans="1:7">
      <c r="A117" s="222" t="s">
        <v>53</v>
      </c>
      <c r="B117" s="223" t="s">
        <v>239</v>
      </c>
      <c r="C117" s="222">
        <v>52</v>
      </c>
      <c r="D117" s="215">
        <v>35</v>
      </c>
      <c r="E117" s="214">
        <v>5</v>
      </c>
      <c r="F117" s="535">
        <v>6234</v>
      </c>
      <c r="G117" s="216">
        <v>11096</v>
      </c>
    </row>
    <row r="118" spans="1:7" ht="15.75" thickBot="1">
      <c r="A118" s="226" t="s">
        <v>67</v>
      </c>
      <c r="B118" s="227" t="s">
        <v>246</v>
      </c>
      <c r="C118" s="226">
        <v>52</v>
      </c>
      <c r="D118" s="229">
        <v>27</v>
      </c>
      <c r="E118" s="230">
        <v>4</v>
      </c>
      <c r="F118" s="535">
        <v>12463</v>
      </c>
      <c r="G118" s="231">
        <v>11366</v>
      </c>
    </row>
    <row r="119" spans="1:7" ht="30" customHeight="1">
      <c r="A119" s="222" t="s">
        <v>70</v>
      </c>
      <c r="B119" s="223" t="s">
        <v>274</v>
      </c>
      <c r="C119" s="222">
        <v>52</v>
      </c>
      <c r="D119" s="215">
        <v>44</v>
      </c>
      <c r="E119" s="214">
        <v>5</v>
      </c>
      <c r="F119" s="535">
        <v>7521</v>
      </c>
      <c r="G119" s="216">
        <v>11562</v>
      </c>
    </row>
    <row r="120" spans="1:7" ht="30">
      <c r="A120" s="222" t="s">
        <v>66</v>
      </c>
      <c r="B120" s="223" t="s">
        <v>264</v>
      </c>
      <c r="C120" s="222">
        <v>52</v>
      </c>
      <c r="D120" s="215">
        <v>28</v>
      </c>
      <c r="E120" s="214">
        <v>4</v>
      </c>
      <c r="F120" s="535">
        <v>10119</v>
      </c>
      <c r="G120" s="216">
        <v>11693</v>
      </c>
    </row>
    <row r="121" spans="1:7" ht="30">
      <c r="A121" s="222" t="s">
        <v>66</v>
      </c>
      <c r="B121" s="223" t="s">
        <v>271</v>
      </c>
      <c r="C121" s="222">
        <v>52</v>
      </c>
      <c r="D121" s="215">
        <v>28</v>
      </c>
      <c r="E121" s="214">
        <v>4</v>
      </c>
      <c r="F121" s="535">
        <v>15218</v>
      </c>
      <c r="G121" s="216">
        <v>12146</v>
      </c>
    </row>
    <row r="122" spans="1:7">
      <c r="A122" s="222" t="s">
        <v>63</v>
      </c>
      <c r="B122" s="223" t="s">
        <v>277</v>
      </c>
      <c r="C122" s="222">
        <v>52</v>
      </c>
      <c r="D122" s="215">
        <v>45</v>
      </c>
      <c r="E122" s="214">
        <v>5</v>
      </c>
      <c r="F122" s="535">
        <v>11924</v>
      </c>
      <c r="G122" s="216">
        <v>12503</v>
      </c>
    </row>
    <row r="123" spans="1:7">
      <c r="A123" s="222" t="s">
        <v>70</v>
      </c>
      <c r="B123" s="223" t="s">
        <v>268</v>
      </c>
      <c r="C123" s="222">
        <v>52</v>
      </c>
      <c r="D123" s="215">
        <v>56</v>
      </c>
      <c r="E123" s="214">
        <v>6</v>
      </c>
      <c r="F123" s="535">
        <v>6546</v>
      </c>
      <c r="G123" s="216">
        <v>12628</v>
      </c>
    </row>
    <row r="124" spans="1:7" ht="30">
      <c r="A124" s="222" t="s">
        <v>66</v>
      </c>
      <c r="B124" s="223" t="s">
        <v>279</v>
      </c>
      <c r="C124" s="222">
        <v>52</v>
      </c>
      <c r="D124" s="215">
        <v>40.5</v>
      </c>
      <c r="E124" s="214">
        <v>5</v>
      </c>
      <c r="F124" s="535">
        <v>17364</v>
      </c>
      <c r="G124" s="216">
        <v>13053</v>
      </c>
    </row>
    <row r="125" spans="1:7" ht="30">
      <c r="A125" s="222" t="s">
        <v>16</v>
      </c>
      <c r="B125" s="223" t="s">
        <v>413</v>
      </c>
      <c r="C125" s="222">
        <v>52</v>
      </c>
      <c r="D125" s="215">
        <v>40</v>
      </c>
      <c r="E125" s="214">
        <v>5</v>
      </c>
      <c r="F125" s="535">
        <v>21475</v>
      </c>
      <c r="G125" s="216">
        <v>13609</v>
      </c>
    </row>
    <row r="126" spans="1:7">
      <c r="A126" s="222" t="s">
        <v>64</v>
      </c>
      <c r="B126" s="223" t="s">
        <v>290</v>
      </c>
      <c r="C126" s="222">
        <v>52</v>
      </c>
      <c r="D126" s="215">
        <v>30</v>
      </c>
      <c r="E126" s="214">
        <v>5</v>
      </c>
      <c r="F126" s="535">
        <v>8223</v>
      </c>
      <c r="G126" s="216">
        <v>13669</v>
      </c>
    </row>
    <row r="127" spans="1:7">
      <c r="A127" s="222" t="s">
        <v>64</v>
      </c>
      <c r="B127" s="223" t="s">
        <v>270</v>
      </c>
      <c r="C127" s="222">
        <v>52</v>
      </c>
      <c r="D127" s="215">
        <v>40</v>
      </c>
      <c r="E127" s="214">
        <v>6</v>
      </c>
      <c r="F127" s="535">
        <v>9550</v>
      </c>
      <c r="G127" s="216">
        <v>14032</v>
      </c>
    </row>
    <row r="128" spans="1:7" ht="14.25" customHeight="1">
      <c r="A128" s="222" t="s">
        <v>20</v>
      </c>
      <c r="B128" s="223" t="s">
        <v>287</v>
      </c>
      <c r="C128" s="222">
        <v>52</v>
      </c>
      <c r="D128" s="215">
        <v>35.91346153846154</v>
      </c>
      <c r="E128" s="214">
        <v>5</v>
      </c>
      <c r="F128" s="535">
        <v>13347</v>
      </c>
      <c r="G128" s="216">
        <v>14282</v>
      </c>
    </row>
    <row r="129" spans="1:7">
      <c r="A129" s="222" t="s">
        <v>53</v>
      </c>
      <c r="B129" s="223" t="s">
        <v>282</v>
      </c>
      <c r="C129" s="222">
        <v>52</v>
      </c>
      <c r="D129" s="215">
        <v>33</v>
      </c>
      <c r="E129" s="214">
        <v>5</v>
      </c>
      <c r="F129" s="535">
        <v>13705</v>
      </c>
      <c r="G129" s="216">
        <v>14425</v>
      </c>
    </row>
    <row r="130" spans="1:7">
      <c r="A130" s="222" t="s">
        <v>38</v>
      </c>
      <c r="B130" s="223" t="s">
        <v>275</v>
      </c>
      <c r="C130" s="222">
        <v>52</v>
      </c>
      <c r="D130" s="215">
        <v>45</v>
      </c>
      <c r="E130" s="214">
        <v>5</v>
      </c>
      <c r="F130" s="535">
        <v>11881</v>
      </c>
      <c r="G130" s="216">
        <v>14553</v>
      </c>
    </row>
    <row r="131" spans="1:7" ht="30">
      <c r="A131" s="222" t="s">
        <v>66</v>
      </c>
      <c r="B131" s="223" t="s">
        <v>267</v>
      </c>
      <c r="C131" s="222">
        <v>52</v>
      </c>
      <c r="D131" s="215">
        <v>43</v>
      </c>
      <c r="E131" s="214">
        <v>6</v>
      </c>
      <c r="F131" s="535">
        <v>10686</v>
      </c>
      <c r="G131" s="216">
        <v>14630</v>
      </c>
    </row>
    <row r="132" spans="1:7">
      <c r="A132" s="222" t="s">
        <v>22</v>
      </c>
      <c r="B132" s="223" t="s">
        <v>273</v>
      </c>
      <c r="C132" s="222">
        <v>52</v>
      </c>
      <c r="D132" s="215">
        <v>40</v>
      </c>
      <c r="E132" s="214">
        <v>4</v>
      </c>
      <c r="F132" s="535">
        <v>5765</v>
      </c>
      <c r="G132" s="216">
        <v>15000</v>
      </c>
    </row>
    <row r="133" spans="1:7">
      <c r="A133" s="222" t="s">
        <v>42</v>
      </c>
      <c r="B133" s="223" t="s">
        <v>265</v>
      </c>
      <c r="C133" s="222">
        <v>52</v>
      </c>
      <c r="D133" s="215">
        <v>51.471153846153847</v>
      </c>
      <c r="E133" s="214">
        <v>6</v>
      </c>
      <c r="F133" s="535">
        <v>14661</v>
      </c>
      <c r="G133" s="216">
        <v>15598</v>
      </c>
    </row>
    <row r="134" spans="1:7">
      <c r="A134" s="222" t="s">
        <v>64</v>
      </c>
      <c r="B134" s="223" t="s">
        <v>258</v>
      </c>
      <c r="C134" s="222">
        <v>52</v>
      </c>
      <c r="D134" s="215">
        <v>26</v>
      </c>
      <c r="E134" s="214">
        <v>4</v>
      </c>
      <c r="F134" s="535">
        <v>16985</v>
      </c>
      <c r="G134" s="216">
        <v>15812</v>
      </c>
    </row>
    <row r="135" spans="1:7">
      <c r="A135" s="222" t="s">
        <v>68</v>
      </c>
      <c r="B135" s="223" t="s">
        <v>278</v>
      </c>
      <c r="C135" s="222">
        <v>52</v>
      </c>
      <c r="D135" s="215">
        <v>48</v>
      </c>
      <c r="E135" s="214">
        <v>6</v>
      </c>
      <c r="F135" s="535">
        <v>18939</v>
      </c>
      <c r="G135" s="216">
        <v>15842</v>
      </c>
    </row>
    <row r="136" spans="1:7">
      <c r="A136" s="222" t="s">
        <v>24</v>
      </c>
      <c r="B136" s="223" t="s">
        <v>260</v>
      </c>
      <c r="C136" s="222">
        <v>50</v>
      </c>
      <c r="D136" s="215">
        <v>30</v>
      </c>
      <c r="E136" s="214">
        <v>4</v>
      </c>
      <c r="F136" s="535">
        <v>2686</v>
      </c>
      <c r="G136" s="216">
        <v>16326</v>
      </c>
    </row>
    <row r="137" spans="1:7">
      <c r="A137" s="222" t="s">
        <v>64</v>
      </c>
      <c r="B137" s="223" t="s">
        <v>245</v>
      </c>
      <c r="C137" s="222">
        <v>52</v>
      </c>
      <c r="D137" s="215">
        <v>24</v>
      </c>
      <c r="E137" s="214">
        <v>4</v>
      </c>
      <c r="F137" s="535">
        <v>18359</v>
      </c>
      <c r="G137" s="216">
        <v>16424</v>
      </c>
    </row>
    <row r="138" spans="1:7">
      <c r="A138" s="222" t="s">
        <v>70</v>
      </c>
      <c r="B138" s="223" t="s">
        <v>386</v>
      </c>
      <c r="C138" s="222">
        <v>52</v>
      </c>
      <c r="D138" s="215">
        <v>56</v>
      </c>
      <c r="E138" s="214">
        <v>6</v>
      </c>
      <c r="F138" s="535">
        <v>4721</v>
      </c>
      <c r="G138" s="216">
        <v>16745</v>
      </c>
    </row>
    <row r="139" spans="1:7">
      <c r="A139" s="222" t="s">
        <v>70</v>
      </c>
      <c r="B139" s="223" t="s">
        <v>309</v>
      </c>
      <c r="C139" s="222">
        <v>52</v>
      </c>
      <c r="D139" s="215">
        <v>56</v>
      </c>
      <c r="E139" s="214">
        <v>6</v>
      </c>
      <c r="F139" s="535">
        <v>10382</v>
      </c>
      <c r="G139" s="216">
        <v>16784</v>
      </c>
    </row>
    <row r="140" spans="1:7" ht="30">
      <c r="A140" s="222" t="s">
        <v>46</v>
      </c>
      <c r="B140" s="223" t="s">
        <v>288</v>
      </c>
      <c r="C140" s="222">
        <v>50</v>
      </c>
      <c r="D140" s="215">
        <v>41.6</v>
      </c>
      <c r="E140" s="214">
        <v>6</v>
      </c>
      <c r="F140" s="535">
        <v>13257</v>
      </c>
      <c r="G140" s="216">
        <v>17613</v>
      </c>
    </row>
    <row r="141" spans="1:7">
      <c r="A141" s="222" t="s">
        <v>55</v>
      </c>
      <c r="B141" s="223" t="s">
        <v>276</v>
      </c>
      <c r="C141" s="222">
        <v>52</v>
      </c>
      <c r="D141" s="215">
        <v>36</v>
      </c>
      <c r="E141" s="214">
        <v>5</v>
      </c>
      <c r="F141" s="535">
        <v>19099</v>
      </c>
      <c r="G141" s="216">
        <v>18208</v>
      </c>
    </row>
    <row r="142" spans="1:7" ht="30">
      <c r="A142" s="222" t="s">
        <v>30</v>
      </c>
      <c r="B142" s="223" t="s">
        <v>294</v>
      </c>
      <c r="C142" s="222">
        <v>52</v>
      </c>
      <c r="D142" s="215">
        <v>40</v>
      </c>
      <c r="E142" s="214">
        <v>6</v>
      </c>
      <c r="F142" s="535">
        <v>18185</v>
      </c>
      <c r="G142" s="216">
        <v>18444</v>
      </c>
    </row>
    <row r="143" spans="1:7" ht="15" customHeight="1">
      <c r="A143" s="222" t="s">
        <v>31</v>
      </c>
      <c r="B143" s="223" t="s">
        <v>256</v>
      </c>
      <c r="C143" s="222">
        <v>52</v>
      </c>
      <c r="D143" s="215">
        <v>38.07692307692308</v>
      </c>
      <c r="E143" s="214">
        <v>4</v>
      </c>
      <c r="F143" s="535">
        <v>22279</v>
      </c>
      <c r="G143" s="216">
        <v>19763</v>
      </c>
    </row>
    <row r="144" spans="1:7">
      <c r="A144" s="222" t="s">
        <v>53</v>
      </c>
      <c r="B144" s="223" t="s">
        <v>272</v>
      </c>
      <c r="C144" s="222">
        <v>52</v>
      </c>
      <c r="D144" s="215">
        <v>35</v>
      </c>
      <c r="E144" s="214">
        <v>5</v>
      </c>
      <c r="F144" s="535">
        <v>15304</v>
      </c>
      <c r="G144" s="216">
        <v>20066</v>
      </c>
    </row>
    <row r="145" spans="1:7" ht="15.75" thickBot="1">
      <c r="A145" s="226" t="s">
        <v>63</v>
      </c>
      <c r="B145" s="227" t="s">
        <v>289</v>
      </c>
      <c r="C145" s="226">
        <v>52</v>
      </c>
      <c r="D145" s="229">
        <v>44.5</v>
      </c>
      <c r="E145" s="230">
        <v>6</v>
      </c>
      <c r="F145" s="535">
        <v>13755</v>
      </c>
      <c r="G145" s="231">
        <v>21323</v>
      </c>
    </row>
    <row r="146" spans="1:7" ht="30" customHeight="1">
      <c r="A146" s="222" t="s">
        <v>31</v>
      </c>
      <c r="B146" s="223" t="s">
        <v>281</v>
      </c>
      <c r="C146" s="222">
        <v>52</v>
      </c>
      <c r="D146" s="215">
        <v>38.07692307692308</v>
      </c>
      <c r="E146" s="214">
        <v>4</v>
      </c>
      <c r="F146" s="535">
        <v>23406</v>
      </c>
      <c r="G146" s="216">
        <v>21490</v>
      </c>
    </row>
    <row r="147" spans="1:7">
      <c r="A147" s="222" t="s">
        <v>54</v>
      </c>
      <c r="B147" s="223" t="s">
        <v>297</v>
      </c>
      <c r="C147" s="222">
        <v>52</v>
      </c>
      <c r="D147" s="215">
        <v>47.92307692307692</v>
      </c>
      <c r="E147" s="214">
        <v>6</v>
      </c>
      <c r="F147" s="535">
        <v>22104</v>
      </c>
      <c r="G147" s="216">
        <v>22224</v>
      </c>
    </row>
    <row r="148" spans="1:7">
      <c r="A148" s="222" t="s">
        <v>36</v>
      </c>
      <c r="B148" s="223" t="s">
        <v>284</v>
      </c>
      <c r="C148" s="222">
        <v>52</v>
      </c>
      <c r="D148" s="215">
        <v>49</v>
      </c>
      <c r="E148" s="214">
        <v>6</v>
      </c>
      <c r="F148" s="535">
        <v>22716</v>
      </c>
      <c r="G148" s="216">
        <v>22431</v>
      </c>
    </row>
    <row r="149" spans="1:7" ht="15.75" customHeight="1">
      <c r="A149" s="222" t="s">
        <v>62</v>
      </c>
      <c r="B149" s="223" t="s">
        <v>285</v>
      </c>
      <c r="C149" s="222">
        <v>52</v>
      </c>
      <c r="D149" s="215">
        <v>46.846153846153847</v>
      </c>
      <c r="E149" s="214">
        <v>6</v>
      </c>
      <c r="F149" s="535">
        <v>15834</v>
      </c>
      <c r="G149" s="216">
        <v>22918</v>
      </c>
    </row>
    <row r="150" spans="1:7" ht="30">
      <c r="A150" s="222" t="s">
        <v>66</v>
      </c>
      <c r="B150" s="223" t="s">
        <v>286</v>
      </c>
      <c r="C150" s="222">
        <v>52</v>
      </c>
      <c r="D150" s="215">
        <v>37.5</v>
      </c>
      <c r="E150" s="214">
        <v>5</v>
      </c>
      <c r="F150" s="535">
        <v>20040</v>
      </c>
      <c r="G150" s="216">
        <v>23242</v>
      </c>
    </row>
    <row r="151" spans="1:7">
      <c r="A151" s="222" t="s">
        <v>45</v>
      </c>
      <c r="B151" s="223" t="s">
        <v>292</v>
      </c>
      <c r="C151" s="222">
        <v>52</v>
      </c>
      <c r="D151" s="215">
        <v>43.230769230769234</v>
      </c>
      <c r="E151" s="214">
        <v>6</v>
      </c>
      <c r="F151" s="535">
        <v>27225</v>
      </c>
      <c r="G151" s="216">
        <v>24294</v>
      </c>
    </row>
    <row r="152" spans="1:7">
      <c r="A152" s="222" t="s">
        <v>67</v>
      </c>
      <c r="B152" s="223" t="s">
        <v>298</v>
      </c>
      <c r="C152" s="222">
        <v>52</v>
      </c>
      <c r="D152" s="215">
        <v>34</v>
      </c>
      <c r="E152" s="214">
        <v>6</v>
      </c>
      <c r="F152" s="535">
        <v>15920</v>
      </c>
      <c r="G152" s="216">
        <v>24322</v>
      </c>
    </row>
    <row r="153" spans="1:7" ht="13.5" customHeight="1">
      <c r="A153" s="222" t="s">
        <v>64</v>
      </c>
      <c r="B153" s="223" t="s">
        <v>306</v>
      </c>
      <c r="C153" s="222">
        <v>52</v>
      </c>
      <c r="D153" s="215">
        <v>54</v>
      </c>
      <c r="E153" s="214">
        <v>6</v>
      </c>
      <c r="F153" s="535">
        <v>19942</v>
      </c>
      <c r="G153" s="216">
        <v>24794</v>
      </c>
    </row>
    <row r="154" spans="1:7">
      <c r="A154" s="222" t="s">
        <v>70</v>
      </c>
      <c r="B154" s="223" t="s">
        <v>317</v>
      </c>
      <c r="C154" s="222">
        <v>52</v>
      </c>
      <c r="D154" s="215">
        <v>52</v>
      </c>
      <c r="E154" s="214">
        <v>6</v>
      </c>
      <c r="F154" s="535">
        <v>18635</v>
      </c>
      <c r="G154" s="216">
        <v>24817</v>
      </c>
    </row>
    <row r="155" spans="1:7">
      <c r="A155" s="222" t="s">
        <v>67</v>
      </c>
      <c r="B155" s="223" t="s">
        <v>303</v>
      </c>
      <c r="C155" s="222">
        <v>52</v>
      </c>
      <c r="D155" s="215">
        <v>48</v>
      </c>
      <c r="E155" s="214">
        <v>6</v>
      </c>
      <c r="F155" s="535">
        <v>26189</v>
      </c>
      <c r="G155" s="216">
        <v>24880</v>
      </c>
    </row>
    <row r="156" spans="1:7" ht="30">
      <c r="A156" s="222" t="s">
        <v>66</v>
      </c>
      <c r="B156" s="223" t="s">
        <v>300</v>
      </c>
      <c r="C156" s="222">
        <v>52</v>
      </c>
      <c r="D156" s="215">
        <v>41.5</v>
      </c>
      <c r="E156" s="214">
        <v>6</v>
      </c>
      <c r="F156" s="535">
        <v>18224</v>
      </c>
      <c r="G156" s="216">
        <v>24973</v>
      </c>
    </row>
    <row r="157" spans="1:7">
      <c r="A157" s="222" t="s">
        <v>63</v>
      </c>
      <c r="B157" s="223" t="s">
        <v>304</v>
      </c>
      <c r="C157" s="222">
        <v>52</v>
      </c>
      <c r="D157" s="215">
        <v>45</v>
      </c>
      <c r="E157" s="214">
        <v>5</v>
      </c>
      <c r="F157" s="535">
        <v>22152</v>
      </c>
      <c r="G157" s="216">
        <v>25805</v>
      </c>
    </row>
    <row r="158" spans="1:7" ht="30">
      <c r="A158" s="222" t="s">
        <v>57</v>
      </c>
      <c r="B158" s="223" t="s">
        <v>299</v>
      </c>
      <c r="C158" s="222">
        <v>50</v>
      </c>
      <c r="D158" s="215">
        <v>47</v>
      </c>
      <c r="E158" s="214">
        <v>6</v>
      </c>
      <c r="F158" s="535">
        <v>23062</v>
      </c>
      <c r="G158" s="216">
        <v>26873</v>
      </c>
    </row>
    <row r="159" spans="1:7" ht="15" customHeight="1">
      <c r="A159" s="222" t="s">
        <v>66</v>
      </c>
      <c r="B159" s="223" t="s">
        <v>293</v>
      </c>
      <c r="C159" s="222">
        <v>52</v>
      </c>
      <c r="D159" s="215">
        <v>44</v>
      </c>
      <c r="E159" s="214">
        <v>6</v>
      </c>
      <c r="F159" s="535">
        <v>26079</v>
      </c>
      <c r="G159" s="216">
        <v>27067</v>
      </c>
    </row>
    <row r="160" spans="1:7" ht="30">
      <c r="A160" s="222" t="s">
        <v>46</v>
      </c>
      <c r="B160" s="223" t="s">
        <v>314</v>
      </c>
      <c r="C160" s="222">
        <v>50</v>
      </c>
      <c r="D160" s="215">
        <v>47.84</v>
      </c>
      <c r="E160" s="214">
        <v>6</v>
      </c>
      <c r="F160" s="535">
        <v>27159</v>
      </c>
      <c r="G160" s="216">
        <v>27082</v>
      </c>
    </row>
    <row r="161" spans="1:7">
      <c r="A161" s="222" t="s">
        <v>54</v>
      </c>
      <c r="B161" s="223" t="s">
        <v>308</v>
      </c>
      <c r="C161" s="222">
        <v>52</v>
      </c>
      <c r="D161" s="215">
        <v>44.230769230769234</v>
      </c>
      <c r="E161" s="214">
        <v>5</v>
      </c>
      <c r="F161" s="535">
        <v>30087</v>
      </c>
      <c r="G161" s="216">
        <v>27130</v>
      </c>
    </row>
    <row r="162" spans="1:7">
      <c r="A162" s="222" t="s">
        <v>59</v>
      </c>
      <c r="B162" s="223" t="s">
        <v>302</v>
      </c>
      <c r="C162" s="222">
        <v>52</v>
      </c>
      <c r="D162" s="215">
        <v>39</v>
      </c>
      <c r="E162" s="214">
        <v>5</v>
      </c>
      <c r="F162" s="535">
        <v>24079</v>
      </c>
      <c r="G162" s="216">
        <v>30182</v>
      </c>
    </row>
    <row r="163" spans="1:7">
      <c r="A163" s="222" t="s">
        <v>32</v>
      </c>
      <c r="B163" s="223" t="s">
        <v>316</v>
      </c>
      <c r="C163" s="222">
        <v>52</v>
      </c>
      <c r="D163" s="215">
        <v>43</v>
      </c>
      <c r="E163" s="214">
        <v>5</v>
      </c>
      <c r="F163" s="535">
        <v>28592</v>
      </c>
      <c r="G163" s="216">
        <v>30204</v>
      </c>
    </row>
    <row r="164" spans="1:7">
      <c r="A164" s="222" t="s">
        <v>28</v>
      </c>
      <c r="B164" s="223" t="s">
        <v>305</v>
      </c>
      <c r="C164" s="222">
        <v>52</v>
      </c>
      <c r="D164" s="215">
        <v>48</v>
      </c>
      <c r="E164" s="214">
        <v>6</v>
      </c>
      <c r="F164" s="535">
        <v>26478</v>
      </c>
      <c r="G164" s="216">
        <v>30271</v>
      </c>
    </row>
    <row r="165" spans="1:7">
      <c r="A165" s="222" t="s">
        <v>23</v>
      </c>
      <c r="B165" s="223" t="s">
        <v>236</v>
      </c>
      <c r="C165" s="222">
        <v>52</v>
      </c>
      <c r="D165" s="215">
        <v>45.96153846153846</v>
      </c>
      <c r="E165" s="214">
        <v>5</v>
      </c>
      <c r="F165" s="537">
        <v>31199</v>
      </c>
      <c r="G165" s="216">
        <v>31221</v>
      </c>
    </row>
    <row r="166" spans="1:7" ht="15.75" customHeight="1">
      <c r="A166" s="222" t="s">
        <v>66</v>
      </c>
      <c r="B166" s="223" t="s">
        <v>301</v>
      </c>
      <c r="C166" s="222">
        <v>52</v>
      </c>
      <c r="D166" s="215">
        <v>45.5</v>
      </c>
      <c r="E166" s="214">
        <v>6</v>
      </c>
      <c r="F166" s="535">
        <v>28124</v>
      </c>
      <c r="G166" s="216">
        <v>31688</v>
      </c>
    </row>
    <row r="167" spans="1:7">
      <c r="A167" s="222" t="s">
        <v>34</v>
      </c>
      <c r="B167" s="223" t="s">
        <v>388</v>
      </c>
      <c r="C167" s="222">
        <v>49</v>
      </c>
      <c r="D167" s="215">
        <v>42</v>
      </c>
      <c r="E167" s="214">
        <v>6</v>
      </c>
      <c r="F167" s="535">
        <v>30130</v>
      </c>
      <c r="G167" s="216">
        <v>31694</v>
      </c>
    </row>
    <row r="168" spans="1:7">
      <c r="A168" s="222" t="s">
        <v>53</v>
      </c>
      <c r="B168" s="223" t="s">
        <v>313</v>
      </c>
      <c r="C168" s="222">
        <v>52</v>
      </c>
      <c r="D168" s="215">
        <v>48.5</v>
      </c>
      <c r="E168" s="214">
        <v>6</v>
      </c>
      <c r="F168" s="535">
        <v>30438</v>
      </c>
      <c r="G168" s="216">
        <v>31931</v>
      </c>
    </row>
    <row r="169" spans="1:7" ht="16.5" customHeight="1">
      <c r="A169" s="222" t="s">
        <v>67</v>
      </c>
      <c r="B169" s="223" t="s">
        <v>311</v>
      </c>
      <c r="C169" s="222">
        <v>52</v>
      </c>
      <c r="D169" s="215">
        <v>48</v>
      </c>
      <c r="E169" s="214">
        <v>6</v>
      </c>
      <c r="F169" s="535">
        <v>31389</v>
      </c>
      <c r="G169" s="216">
        <v>32068</v>
      </c>
    </row>
    <row r="170" spans="1:7">
      <c r="A170" s="222" t="s">
        <v>54</v>
      </c>
      <c r="B170" s="223" t="s">
        <v>318</v>
      </c>
      <c r="C170" s="222">
        <v>52</v>
      </c>
      <c r="D170" s="215">
        <v>44.230769230769234</v>
      </c>
      <c r="E170" s="214">
        <v>5</v>
      </c>
      <c r="F170" s="535">
        <v>36689</v>
      </c>
      <c r="G170" s="216">
        <v>33816</v>
      </c>
    </row>
    <row r="171" spans="1:7">
      <c r="A171" s="222" t="s">
        <v>33</v>
      </c>
      <c r="B171" s="223" t="s">
        <v>312</v>
      </c>
      <c r="C171" s="222">
        <v>52</v>
      </c>
      <c r="D171" s="215">
        <v>46.375</v>
      </c>
      <c r="E171" s="214">
        <v>6</v>
      </c>
      <c r="F171" s="535">
        <v>32075</v>
      </c>
      <c r="G171" s="216">
        <v>34260</v>
      </c>
    </row>
    <row r="172" spans="1:7" ht="30.75" thickBot="1">
      <c r="A172" s="226" t="s">
        <v>66</v>
      </c>
      <c r="B172" s="227" t="s">
        <v>315</v>
      </c>
      <c r="C172" s="226">
        <v>52</v>
      </c>
      <c r="D172" s="229">
        <v>50</v>
      </c>
      <c r="E172" s="230">
        <v>6</v>
      </c>
      <c r="F172" s="535">
        <v>28067</v>
      </c>
      <c r="G172" s="231">
        <v>34383</v>
      </c>
    </row>
    <row r="173" spans="1:7" ht="30" customHeight="1">
      <c r="A173" s="222" t="s">
        <v>37</v>
      </c>
      <c r="B173" s="223" t="s">
        <v>291</v>
      </c>
      <c r="C173" s="222">
        <v>52</v>
      </c>
      <c r="D173" s="215">
        <v>44</v>
      </c>
      <c r="E173" s="214">
        <v>6</v>
      </c>
      <c r="F173" s="535">
        <v>38148</v>
      </c>
      <c r="G173" s="216">
        <v>35223</v>
      </c>
    </row>
    <row r="174" spans="1:7" ht="14.25" customHeight="1">
      <c r="A174" s="222" t="s">
        <v>39</v>
      </c>
      <c r="B174" s="223" t="s">
        <v>387</v>
      </c>
      <c r="C174" s="222">
        <v>52</v>
      </c>
      <c r="D174" s="215">
        <v>48</v>
      </c>
      <c r="E174" s="214">
        <v>6</v>
      </c>
      <c r="F174" s="535">
        <v>31242</v>
      </c>
      <c r="G174" s="216">
        <v>35503</v>
      </c>
    </row>
    <row r="175" spans="1:7">
      <c r="A175" s="222" t="s">
        <v>45</v>
      </c>
      <c r="B175" s="223" t="s">
        <v>307</v>
      </c>
      <c r="C175" s="222">
        <v>52</v>
      </c>
      <c r="D175" s="215">
        <v>47.596153846153847</v>
      </c>
      <c r="E175" s="214">
        <v>6</v>
      </c>
      <c r="F175" s="535">
        <v>29251</v>
      </c>
      <c r="G175" s="216">
        <v>36928</v>
      </c>
    </row>
    <row r="176" spans="1:7">
      <c r="A176" s="222" t="s">
        <v>63</v>
      </c>
      <c r="B176" s="223" t="s">
        <v>321</v>
      </c>
      <c r="C176" s="222">
        <v>52</v>
      </c>
      <c r="D176" s="215">
        <v>46</v>
      </c>
      <c r="E176" s="214">
        <v>6</v>
      </c>
      <c r="F176" s="535">
        <v>32375</v>
      </c>
      <c r="G176" s="216">
        <v>37842</v>
      </c>
    </row>
    <row r="177" spans="1:7" ht="30">
      <c r="A177" s="222" t="s">
        <v>66</v>
      </c>
      <c r="B177" s="223" t="s">
        <v>320</v>
      </c>
      <c r="C177" s="222">
        <v>52</v>
      </c>
      <c r="D177" s="215">
        <v>49</v>
      </c>
      <c r="E177" s="214">
        <v>6</v>
      </c>
      <c r="F177" s="535">
        <v>26213</v>
      </c>
      <c r="G177" s="216">
        <v>39031</v>
      </c>
    </row>
    <row r="178" spans="1:7">
      <c r="A178" s="222" t="s">
        <v>59</v>
      </c>
      <c r="B178" s="223" t="s">
        <v>310</v>
      </c>
      <c r="C178" s="222">
        <v>52</v>
      </c>
      <c r="D178" s="215">
        <v>44</v>
      </c>
      <c r="E178" s="214">
        <v>6</v>
      </c>
      <c r="F178" s="535">
        <v>36665</v>
      </c>
      <c r="G178" s="216">
        <v>40204</v>
      </c>
    </row>
    <row r="179" spans="1:7" ht="16.5" customHeight="1">
      <c r="A179" s="222" t="s">
        <v>59</v>
      </c>
      <c r="B179" s="223" t="s">
        <v>322</v>
      </c>
      <c r="C179" s="222">
        <v>52</v>
      </c>
      <c r="D179" s="215">
        <v>50</v>
      </c>
      <c r="E179" s="214">
        <v>6</v>
      </c>
      <c r="F179" s="535">
        <v>41330</v>
      </c>
      <c r="G179" s="216">
        <v>43732</v>
      </c>
    </row>
    <row r="180" spans="1:7" ht="14.25" customHeight="1">
      <c r="A180" s="222" t="s">
        <v>51</v>
      </c>
      <c r="B180" s="223" t="s">
        <v>331</v>
      </c>
      <c r="C180" s="222">
        <v>52</v>
      </c>
      <c r="D180" s="215">
        <v>42</v>
      </c>
      <c r="E180" s="214">
        <v>6</v>
      </c>
      <c r="F180" s="535">
        <v>41132</v>
      </c>
      <c r="G180" s="216">
        <v>43864</v>
      </c>
    </row>
    <row r="181" spans="1:7" ht="15.75" customHeight="1">
      <c r="A181" s="222" t="s">
        <v>61</v>
      </c>
      <c r="B181" s="223" t="s">
        <v>319</v>
      </c>
      <c r="C181" s="222">
        <v>52</v>
      </c>
      <c r="D181" s="215">
        <v>49</v>
      </c>
      <c r="E181" s="214">
        <v>6</v>
      </c>
      <c r="F181" s="535">
        <v>48116</v>
      </c>
      <c r="G181" s="216">
        <v>44209</v>
      </c>
    </row>
    <row r="182" spans="1:7" ht="15" customHeight="1">
      <c r="A182" s="222" t="s">
        <v>64</v>
      </c>
      <c r="B182" s="223" t="s">
        <v>325</v>
      </c>
      <c r="C182" s="222">
        <v>52</v>
      </c>
      <c r="D182" s="215">
        <v>51</v>
      </c>
      <c r="E182" s="214">
        <v>6</v>
      </c>
      <c r="F182" s="535">
        <v>40584</v>
      </c>
      <c r="G182" s="216">
        <v>46792</v>
      </c>
    </row>
    <row r="183" spans="1:7">
      <c r="A183" s="222" t="s">
        <v>38</v>
      </c>
      <c r="B183" s="223" t="s">
        <v>323</v>
      </c>
      <c r="C183" s="222">
        <v>52</v>
      </c>
      <c r="D183" s="215">
        <v>53</v>
      </c>
      <c r="E183" s="214">
        <v>6</v>
      </c>
      <c r="F183" s="535">
        <v>45776</v>
      </c>
      <c r="G183" s="216">
        <v>47220</v>
      </c>
    </row>
    <row r="184" spans="1:7" ht="15" customHeight="1">
      <c r="A184" s="222" t="s">
        <v>29</v>
      </c>
      <c r="B184" s="223" t="s">
        <v>327</v>
      </c>
      <c r="C184" s="222">
        <v>52</v>
      </c>
      <c r="D184" s="215">
        <v>46</v>
      </c>
      <c r="E184" s="214">
        <v>6</v>
      </c>
      <c r="F184" s="535">
        <v>77995</v>
      </c>
      <c r="G184" s="216">
        <v>51905</v>
      </c>
    </row>
    <row r="185" spans="1:7" ht="30">
      <c r="A185" s="222" t="s">
        <v>373</v>
      </c>
      <c r="B185" s="223" t="s">
        <v>329</v>
      </c>
      <c r="C185" s="222">
        <v>52</v>
      </c>
      <c r="D185" s="215">
        <v>47.634615384615387</v>
      </c>
      <c r="E185" s="214">
        <v>6</v>
      </c>
      <c r="F185" s="535">
        <v>48259</v>
      </c>
      <c r="G185" s="216">
        <v>52113</v>
      </c>
    </row>
    <row r="186" spans="1:7">
      <c r="A186" s="222" t="s">
        <v>67</v>
      </c>
      <c r="B186" s="223" t="s">
        <v>330</v>
      </c>
      <c r="C186" s="222">
        <v>52</v>
      </c>
      <c r="D186" s="215">
        <v>47</v>
      </c>
      <c r="E186" s="214">
        <v>6</v>
      </c>
      <c r="F186" s="535">
        <v>46711</v>
      </c>
      <c r="G186" s="216">
        <v>52707</v>
      </c>
    </row>
    <row r="187" spans="1:7">
      <c r="A187" s="222" t="s">
        <v>47</v>
      </c>
      <c r="B187" s="223" t="s">
        <v>324</v>
      </c>
      <c r="C187" s="222">
        <v>52</v>
      </c>
      <c r="D187" s="215">
        <v>32</v>
      </c>
      <c r="E187" s="214">
        <v>4</v>
      </c>
      <c r="F187" s="535">
        <v>44372</v>
      </c>
      <c r="G187" s="216">
        <v>53165</v>
      </c>
    </row>
    <row r="188" spans="1:7">
      <c r="A188" s="222" t="s">
        <v>62</v>
      </c>
      <c r="B188" s="223" t="s">
        <v>328</v>
      </c>
      <c r="C188" s="222">
        <v>52</v>
      </c>
      <c r="D188" s="215">
        <v>51.846153846153847</v>
      </c>
      <c r="E188" s="214">
        <v>6</v>
      </c>
      <c r="F188" s="535">
        <v>52367</v>
      </c>
      <c r="G188" s="216">
        <v>54150</v>
      </c>
    </row>
    <row r="189" spans="1:7" ht="15" customHeight="1">
      <c r="A189" s="222" t="s">
        <v>70</v>
      </c>
      <c r="B189" s="223" t="s">
        <v>334</v>
      </c>
      <c r="C189" s="222">
        <v>52</v>
      </c>
      <c r="D189" s="215">
        <v>56</v>
      </c>
      <c r="E189" s="214">
        <v>6</v>
      </c>
      <c r="F189" s="535">
        <v>44112</v>
      </c>
      <c r="G189" s="216">
        <v>54357</v>
      </c>
    </row>
    <row r="190" spans="1:7" ht="14.25" customHeight="1">
      <c r="A190" s="222" t="s">
        <v>68</v>
      </c>
      <c r="B190" s="223" t="s">
        <v>326</v>
      </c>
      <c r="C190" s="222">
        <v>52</v>
      </c>
      <c r="D190" s="215">
        <v>48</v>
      </c>
      <c r="E190" s="214">
        <v>6</v>
      </c>
      <c r="F190" s="535">
        <v>54799</v>
      </c>
      <c r="G190" s="216">
        <v>56505</v>
      </c>
    </row>
    <row r="191" spans="1:7" ht="30">
      <c r="A191" s="222" t="s">
        <v>41</v>
      </c>
      <c r="B191" s="223" t="s">
        <v>332</v>
      </c>
      <c r="C191" s="222">
        <v>52</v>
      </c>
      <c r="D191" s="215">
        <v>48.75</v>
      </c>
      <c r="E191" s="214">
        <v>7</v>
      </c>
      <c r="F191" s="535">
        <v>48861</v>
      </c>
      <c r="G191" s="216">
        <v>58342</v>
      </c>
    </row>
    <row r="192" spans="1:7">
      <c r="A192" s="222" t="s">
        <v>64</v>
      </c>
      <c r="B192" s="223" t="s">
        <v>335</v>
      </c>
      <c r="C192" s="222">
        <v>52</v>
      </c>
      <c r="D192" s="215">
        <v>51</v>
      </c>
      <c r="E192" s="214">
        <v>6</v>
      </c>
      <c r="F192" s="535">
        <v>52000</v>
      </c>
      <c r="G192" s="216">
        <v>58736</v>
      </c>
    </row>
    <row r="193" spans="1:7" ht="15" customHeight="1">
      <c r="A193" s="222" t="s">
        <v>67</v>
      </c>
      <c r="B193" s="223" t="s">
        <v>414</v>
      </c>
      <c r="C193" s="222">
        <v>52</v>
      </c>
      <c r="D193" s="215">
        <v>49.5</v>
      </c>
      <c r="E193" s="214">
        <v>6</v>
      </c>
      <c r="F193" s="535">
        <v>51469</v>
      </c>
      <c r="G193" s="216">
        <v>59969</v>
      </c>
    </row>
    <row r="194" spans="1:7">
      <c r="A194" s="222" t="s">
        <v>63</v>
      </c>
      <c r="B194" s="223" t="s">
        <v>343</v>
      </c>
      <c r="C194" s="222">
        <v>52</v>
      </c>
      <c r="D194" s="215">
        <v>43.5</v>
      </c>
      <c r="E194" s="214">
        <v>6</v>
      </c>
      <c r="F194" s="535">
        <v>53002</v>
      </c>
      <c r="G194" s="216">
        <v>60592</v>
      </c>
    </row>
    <row r="195" spans="1:7">
      <c r="A195" s="222" t="s">
        <v>64</v>
      </c>
      <c r="B195" s="223" t="s">
        <v>346</v>
      </c>
      <c r="C195" s="222">
        <v>52</v>
      </c>
      <c r="D195" s="215">
        <v>60</v>
      </c>
      <c r="E195" s="214">
        <v>6</v>
      </c>
      <c r="F195" s="535">
        <v>57865</v>
      </c>
      <c r="G195" s="216">
        <v>60749</v>
      </c>
    </row>
    <row r="196" spans="1:7">
      <c r="A196" s="222" t="s">
        <v>40</v>
      </c>
      <c r="B196" s="223" t="s">
        <v>357</v>
      </c>
      <c r="C196" s="222">
        <v>52</v>
      </c>
      <c r="D196" s="215">
        <v>47.653846153846153</v>
      </c>
      <c r="E196" s="214">
        <v>5</v>
      </c>
      <c r="F196" s="535">
        <v>67595</v>
      </c>
      <c r="G196" s="216">
        <v>62224</v>
      </c>
    </row>
    <row r="197" spans="1:7" ht="30">
      <c r="A197" s="222" t="s">
        <v>57</v>
      </c>
      <c r="B197" s="223" t="s">
        <v>336</v>
      </c>
      <c r="C197" s="222">
        <v>50</v>
      </c>
      <c r="D197" s="215">
        <v>53.5</v>
      </c>
      <c r="E197" s="214">
        <v>6</v>
      </c>
      <c r="F197" s="535">
        <v>53574</v>
      </c>
      <c r="G197" s="216">
        <v>64288</v>
      </c>
    </row>
    <row r="198" spans="1:7" ht="15" customHeight="1">
      <c r="A198" s="222" t="s">
        <v>68</v>
      </c>
      <c r="B198" s="223" t="s">
        <v>337</v>
      </c>
      <c r="C198" s="222">
        <v>52</v>
      </c>
      <c r="D198" s="215">
        <v>41</v>
      </c>
      <c r="E198" s="214">
        <v>6</v>
      </c>
      <c r="F198" s="535">
        <v>52160</v>
      </c>
      <c r="G198" s="216">
        <v>64724</v>
      </c>
    </row>
    <row r="199" spans="1:7">
      <c r="A199" s="222" t="s">
        <v>70</v>
      </c>
      <c r="B199" s="223" t="s">
        <v>347</v>
      </c>
      <c r="C199" s="222">
        <v>52</v>
      </c>
      <c r="D199" s="215">
        <v>68</v>
      </c>
      <c r="E199" s="214">
        <v>7</v>
      </c>
      <c r="F199" s="535">
        <v>45663</v>
      </c>
      <c r="G199" s="216">
        <v>65983</v>
      </c>
    </row>
    <row r="200" spans="1:7">
      <c r="A200" s="222" t="s">
        <v>73</v>
      </c>
      <c r="B200" s="223" t="s">
        <v>415</v>
      </c>
      <c r="C200" s="222">
        <v>52</v>
      </c>
      <c r="D200" s="215">
        <v>44</v>
      </c>
      <c r="E200" s="214">
        <v>6</v>
      </c>
      <c r="F200" s="535">
        <v>49735</v>
      </c>
      <c r="G200" s="216">
        <v>67335</v>
      </c>
    </row>
    <row r="201" spans="1:7" ht="15.75" thickBot="1">
      <c r="A201" s="226" t="s">
        <v>67</v>
      </c>
      <c r="B201" s="227" t="s">
        <v>338</v>
      </c>
      <c r="C201" s="226">
        <v>52</v>
      </c>
      <c r="D201" s="229">
        <v>48.5</v>
      </c>
      <c r="E201" s="230">
        <v>6</v>
      </c>
      <c r="F201" s="535">
        <v>69339</v>
      </c>
      <c r="G201" s="231">
        <v>67976</v>
      </c>
    </row>
    <row r="202" spans="1:7" ht="30" customHeight="1">
      <c r="A202" s="222" t="s">
        <v>46</v>
      </c>
      <c r="B202" s="223" t="s">
        <v>356</v>
      </c>
      <c r="C202" s="222">
        <v>50</v>
      </c>
      <c r="D202" s="215">
        <v>58.24</v>
      </c>
      <c r="E202" s="214">
        <v>6</v>
      </c>
      <c r="F202" s="535">
        <v>63237</v>
      </c>
      <c r="G202" s="216">
        <v>68560</v>
      </c>
    </row>
    <row r="203" spans="1:7">
      <c r="A203" s="222" t="s">
        <v>68</v>
      </c>
      <c r="B203" s="223" t="s">
        <v>345</v>
      </c>
      <c r="C203" s="222">
        <v>52</v>
      </c>
      <c r="D203" s="215">
        <v>48</v>
      </c>
      <c r="E203" s="214">
        <v>6</v>
      </c>
      <c r="F203" s="535">
        <v>60327</v>
      </c>
      <c r="G203" s="216">
        <v>69509</v>
      </c>
    </row>
    <row r="204" spans="1:7" ht="14.25" customHeight="1">
      <c r="A204" s="222" t="s">
        <v>68</v>
      </c>
      <c r="B204" s="223" t="s">
        <v>333</v>
      </c>
      <c r="C204" s="222">
        <v>52</v>
      </c>
      <c r="D204" s="215">
        <v>48</v>
      </c>
      <c r="E204" s="214">
        <v>6</v>
      </c>
      <c r="F204" s="535">
        <v>67281</v>
      </c>
      <c r="G204" s="216">
        <v>73283</v>
      </c>
    </row>
    <row r="205" spans="1:7" ht="30">
      <c r="A205" s="222" t="s">
        <v>69</v>
      </c>
      <c r="B205" s="223" t="s">
        <v>341</v>
      </c>
      <c r="C205" s="222">
        <v>52</v>
      </c>
      <c r="D205" s="215">
        <v>63</v>
      </c>
      <c r="E205" s="214">
        <v>6</v>
      </c>
      <c r="F205" s="535">
        <v>74375</v>
      </c>
      <c r="G205" s="216">
        <v>75656</v>
      </c>
    </row>
    <row r="206" spans="1:7">
      <c r="A206" s="222" t="s">
        <v>45</v>
      </c>
      <c r="B206" s="223" t="s">
        <v>339</v>
      </c>
      <c r="C206" s="222">
        <v>52</v>
      </c>
      <c r="D206" s="215">
        <v>50.442307692307693</v>
      </c>
      <c r="E206" s="214">
        <v>6</v>
      </c>
      <c r="F206" s="535">
        <v>77617</v>
      </c>
      <c r="G206" s="216">
        <v>78357</v>
      </c>
    </row>
    <row r="207" spans="1:7" ht="14.25" customHeight="1">
      <c r="A207" s="222" t="s">
        <v>66</v>
      </c>
      <c r="B207" s="223" t="s">
        <v>352</v>
      </c>
      <c r="C207" s="222">
        <v>52</v>
      </c>
      <c r="D207" s="215">
        <v>58</v>
      </c>
      <c r="E207" s="214">
        <v>6</v>
      </c>
      <c r="F207" s="535">
        <v>85276</v>
      </c>
      <c r="G207" s="216">
        <v>79071</v>
      </c>
    </row>
    <row r="208" spans="1:7">
      <c r="A208" s="222" t="s">
        <v>63</v>
      </c>
      <c r="B208" s="223" t="s">
        <v>350</v>
      </c>
      <c r="C208" s="222">
        <v>52</v>
      </c>
      <c r="D208" s="215">
        <v>47.5</v>
      </c>
      <c r="E208" s="214">
        <v>6</v>
      </c>
      <c r="F208" s="535">
        <v>74912</v>
      </c>
      <c r="G208" s="216">
        <v>82285</v>
      </c>
    </row>
    <row r="209" spans="1:7">
      <c r="A209" s="222" t="s">
        <v>68</v>
      </c>
      <c r="B209" s="223" t="s">
        <v>349</v>
      </c>
      <c r="C209" s="222">
        <v>52</v>
      </c>
      <c r="D209" s="215">
        <v>48</v>
      </c>
      <c r="E209" s="214">
        <v>6</v>
      </c>
      <c r="F209" s="535">
        <v>72484</v>
      </c>
      <c r="G209" s="216">
        <v>83843</v>
      </c>
    </row>
    <row r="210" spans="1:7">
      <c r="A210" s="222" t="s">
        <v>44</v>
      </c>
      <c r="B210" s="223" t="s">
        <v>340</v>
      </c>
      <c r="C210" s="222">
        <v>52</v>
      </c>
      <c r="D210" s="215">
        <v>51</v>
      </c>
      <c r="E210" s="214">
        <v>6</v>
      </c>
      <c r="F210" s="535">
        <v>71768</v>
      </c>
      <c r="G210" s="216">
        <v>86980</v>
      </c>
    </row>
    <row r="211" spans="1:7" ht="30">
      <c r="A211" s="222" t="s">
        <v>153</v>
      </c>
      <c r="B211" s="223" t="s">
        <v>342</v>
      </c>
      <c r="C211" s="222">
        <v>52</v>
      </c>
      <c r="D211" s="215">
        <v>50</v>
      </c>
      <c r="E211" s="214">
        <v>6</v>
      </c>
      <c r="F211" s="535">
        <v>69487</v>
      </c>
      <c r="G211" s="216">
        <v>91292</v>
      </c>
    </row>
    <row r="212" spans="1:7" ht="30">
      <c r="A212" s="222" t="s">
        <v>56</v>
      </c>
      <c r="B212" s="223" t="s">
        <v>361</v>
      </c>
      <c r="C212" s="222">
        <v>52</v>
      </c>
      <c r="D212" s="215">
        <v>63.42307692307692</v>
      </c>
      <c r="E212" s="214">
        <v>6</v>
      </c>
      <c r="F212" s="535">
        <v>72515</v>
      </c>
      <c r="G212" s="216">
        <v>91375</v>
      </c>
    </row>
    <row r="213" spans="1:7" ht="30">
      <c r="A213" s="222" t="s">
        <v>69</v>
      </c>
      <c r="B213" s="223" t="s">
        <v>348</v>
      </c>
      <c r="C213" s="222">
        <v>52</v>
      </c>
      <c r="D213" s="215">
        <v>58</v>
      </c>
      <c r="E213" s="214">
        <v>6</v>
      </c>
      <c r="F213" s="535">
        <v>80456</v>
      </c>
      <c r="G213" s="216">
        <v>92069</v>
      </c>
    </row>
    <row r="214" spans="1:7">
      <c r="A214" s="222" t="s">
        <v>55</v>
      </c>
      <c r="B214" s="223" t="s">
        <v>344</v>
      </c>
      <c r="C214" s="222">
        <v>52</v>
      </c>
      <c r="D214" s="215">
        <v>45.5</v>
      </c>
      <c r="E214" s="214">
        <v>5</v>
      </c>
      <c r="F214" s="535">
        <v>76522</v>
      </c>
      <c r="G214" s="216">
        <v>95062</v>
      </c>
    </row>
    <row r="215" spans="1:7">
      <c r="A215" s="222" t="s">
        <v>68</v>
      </c>
      <c r="B215" s="223" t="s">
        <v>354</v>
      </c>
      <c r="C215" s="222">
        <v>52</v>
      </c>
      <c r="D215" s="215">
        <v>54</v>
      </c>
      <c r="E215" s="214">
        <v>6</v>
      </c>
      <c r="F215" s="535">
        <v>102112</v>
      </c>
      <c r="G215" s="216">
        <v>101458</v>
      </c>
    </row>
    <row r="216" spans="1:7">
      <c r="A216" s="222" t="s">
        <v>62</v>
      </c>
      <c r="B216" s="223" t="s">
        <v>355</v>
      </c>
      <c r="C216" s="222">
        <v>52</v>
      </c>
      <c r="D216" s="215">
        <v>53.846153846153847</v>
      </c>
      <c r="E216" s="214">
        <v>6</v>
      </c>
      <c r="F216" s="535">
        <v>84086</v>
      </c>
      <c r="G216" s="216">
        <v>102621</v>
      </c>
    </row>
    <row r="217" spans="1:7" ht="17.25" customHeight="1">
      <c r="A217" s="222" t="s">
        <v>66</v>
      </c>
      <c r="B217" s="223" t="s">
        <v>353</v>
      </c>
      <c r="C217" s="222">
        <v>52</v>
      </c>
      <c r="D217" s="215">
        <v>53</v>
      </c>
      <c r="E217" s="214">
        <v>6</v>
      </c>
      <c r="F217" s="535">
        <v>86330</v>
      </c>
      <c r="G217" s="216">
        <v>103103</v>
      </c>
    </row>
    <row r="218" spans="1:7" ht="30">
      <c r="A218" s="222" t="s">
        <v>50</v>
      </c>
      <c r="B218" s="223" t="s">
        <v>389</v>
      </c>
      <c r="C218" s="222">
        <v>52</v>
      </c>
      <c r="D218" s="215">
        <v>52.71153846153846</v>
      </c>
      <c r="E218" s="214">
        <v>6</v>
      </c>
      <c r="F218" s="12">
        <v>113354</v>
      </c>
      <c r="G218" s="216">
        <v>106569</v>
      </c>
    </row>
    <row r="219" spans="1:7" ht="30">
      <c r="A219" s="222" t="s">
        <v>69</v>
      </c>
      <c r="B219" s="223" t="s">
        <v>358</v>
      </c>
      <c r="C219" s="222">
        <v>52</v>
      </c>
      <c r="D219" s="215">
        <v>58</v>
      </c>
      <c r="E219" s="214">
        <v>6</v>
      </c>
      <c r="F219" s="12">
        <v>115058</v>
      </c>
      <c r="G219" s="216">
        <v>107073</v>
      </c>
    </row>
    <row r="220" spans="1:7">
      <c r="A220" s="222" t="s">
        <v>47</v>
      </c>
      <c r="B220" s="223" t="s">
        <v>364</v>
      </c>
      <c r="C220" s="222">
        <v>52</v>
      </c>
      <c r="D220" s="215">
        <v>39</v>
      </c>
      <c r="E220" s="214">
        <v>5</v>
      </c>
      <c r="F220" s="535">
        <v>93274</v>
      </c>
      <c r="G220" s="216">
        <v>107273</v>
      </c>
    </row>
    <row r="221" spans="1:7" ht="15" customHeight="1">
      <c r="A221" s="222" t="s">
        <v>70</v>
      </c>
      <c r="B221" s="223" t="s">
        <v>359</v>
      </c>
      <c r="C221" s="222">
        <v>52</v>
      </c>
      <c r="D221" s="215">
        <v>64</v>
      </c>
      <c r="E221" s="214">
        <v>6</v>
      </c>
      <c r="F221" s="12">
        <v>99917</v>
      </c>
      <c r="G221" s="216">
        <v>112210</v>
      </c>
    </row>
    <row r="222" spans="1:7" ht="30">
      <c r="A222" s="222" t="s">
        <v>69</v>
      </c>
      <c r="B222" s="223" t="s">
        <v>362</v>
      </c>
      <c r="C222" s="222">
        <v>52</v>
      </c>
      <c r="D222" s="215">
        <v>63</v>
      </c>
      <c r="E222" s="214">
        <v>6</v>
      </c>
      <c r="F222" s="535">
        <v>113318</v>
      </c>
      <c r="G222" s="216">
        <v>112926</v>
      </c>
    </row>
    <row r="223" spans="1:7" ht="30.75" thickBot="1">
      <c r="A223" s="226" t="s">
        <v>69</v>
      </c>
      <c r="B223" s="227" t="s">
        <v>351</v>
      </c>
      <c r="C223" s="226">
        <v>52</v>
      </c>
      <c r="D223" s="229">
        <v>58</v>
      </c>
      <c r="E223" s="230">
        <v>6</v>
      </c>
      <c r="F223" s="12">
        <v>110447</v>
      </c>
      <c r="G223" s="231">
        <v>113319</v>
      </c>
    </row>
    <row r="224" spans="1:7" ht="30" customHeight="1">
      <c r="A224" s="222" t="s">
        <v>54</v>
      </c>
      <c r="B224" s="223" t="s">
        <v>360</v>
      </c>
      <c r="C224" s="222">
        <v>52</v>
      </c>
      <c r="D224" s="215">
        <v>47.92307692307692</v>
      </c>
      <c r="E224" s="214">
        <v>6</v>
      </c>
      <c r="F224" s="12">
        <v>101187</v>
      </c>
      <c r="G224" s="216">
        <v>118130</v>
      </c>
    </row>
    <row r="225" spans="1:9" ht="30">
      <c r="A225" s="222" t="s">
        <v>69</v>
      </c>
      <c r="B225" s="223" t="s">
        <v>363</v>
      </c>
      <c r="C225" s="222">
        <v>52</v>
      </c>
      <c r="D225" s="215">
        <v>58</v>
      </c>
      <c r="E225" s="214">
        <v>6</v>
      </c>
      <c r="F225" s="535">
        <v>114685</v>
      </c>
      <c r="G225" s="216">
        <v>119058</v>
      </c>
    </row>
    <row r="226" spans="1:9">
      <c r="A226" s="222" t="s">
        <v>67</v>
      </c>
      <c r="B226" s="223" t="s">
        <v>366</v>
      </c>
      <c r="C226" s="222">
        <v>52</v>
      </c>
      <c r="D226" s="215">
        <v>58</v>
      </c>
      <c r="E226" s="214">
        <v>7</v>
      </c>
      <c r="F226" s="12">
        <v>107147</v>
      </c>
      <c r="G226" s="216">
        <v>123247</v>
      </c>
    </row>
    <row r="227" spans="1:9">
      <c r="A227" s="222" t="s">
        <v>67</v>
      </c>
      <c r="B227" s="223" t="s">
        <v>365</v>
      </c>
      <c r="C227" s="222">
        <v>52</v>
      </c>
      <c r="D227" s="215">
        <v>53.5</v>
      </c>
      <c r="E227" s="214">
        <v>6</v>
      </c>
      <c r="F227" s="12">
        <v>111029</v>
      </c>
      <c r="G227" s="216">
        <v>127435</v>
      </c>
    </row>
    <row r="228" spans="1:9">
      <c r="A228" s="222" t="s">
        <v>68</v>
      </c>
      <c r="B228" s="223" t="s">
        <v>368</v>
      </c>
      <c r="C228" s="222">
        <v>52</v>
      </c>
      <c r="D228" s="215">
        <v>49</v>
      </c>
      <c r="E228" s="214">
        <v>6</v>
      </c>
      <c r="F228" s="12">
        <v>128830</v>
      </c>
      <c r="G228" s="216">
        <v>137372</v>
      </c>
    </row>
    <row r="229" spans="1:9">
      <c r="A229" s="222" t="s">
        <v>67</v>
      </c>
      <c r="B229" s="223" t="s">
        <v>370</v>
      </c>
      <c r="C229" s="222">
        <v>52</v>
      </c>
      <c r="D229" s="215">
        <v>58</v>
      </c>
      <c r="E229" s="214">
        <v>7</v>
      </c>
      <c r="F229" s="12">
        <v>163714</v>
      </c>
      <c r="G229" s="216">
        <v>154535</v>
      </c>
    </row>
    <row r="230" spans="1:9" ht="15" customHeight="1">
      <c r="A230" s="222" t="s">
        <v>61</v>
      </c>
      <c r="B230" s="223" t="s">
        <v>371</v>
      </c>
      <c r="C230" s="222">
        <v>52</v>
      </c>
      <c r="D230" s="215">
        <v>60</v>
      </c>
      <c r="E230" s="214">
        <v>6</v>
      </c>
      <c r="F230" s="12">
        <v>164308</v>
      </c>
      <c r="G230" s="216">
        <v>158366</v>
      </c>
    </row>
    <row r="231" spans="1:9">
      <c r="A231" s="222" t="s">
        <v>62</v>
      </c>
      <c r="B231" s="223" t="s">
        <v>367</v>
      </c>
      <c r="C231" s="222">
        <v>52</v>
      </c>
      <c r="D231" s="215">
        <v>53.846153846153847</v>
      </c>
      <c r="E231" s="214">
        <v>6</v>
      </c>
      <c r="F231" s="12">
        <v>148203</v>
      </c>
      <c r="G231" s="216">
        <v>160562</v>
      </c>
    </row>
    <row r="232" spans="1:9" ht="30">
      <c r="A232" s="222" t="s">
        <v>69</v>
      </c>
      <c r="B232" s="223" t="s">
        <v>369</v>
      </c>
      <c r="C232" s="222">
        <v>52</v>
      </c>
      <c r="D232" s="215">
        <v>63</v>
      </c>
      <c r="E232" s="214">
        <v>6</v>
      </c>
      <c r="F232" s="12">
        <v>160828</v>
      </c>
      <c r="G232" s="216">
        <v>161591</v>
      </c>
    </row>
    <row r="233" spans="1:9" ht="30">
      <c r="A233" s="222" t="s">
        <v>66</v>
      </c>
      <c r="B233" s="223" t="s">
        <v>390</v>
      </c>
      <c r="C233" s="222">
        <v>52</v>
      </c>
      <c r="D233" s="215">
        <v>60</v>
      </c>
      <c r="E233" s="214">
        <v>6</v>
      </c>
      <c r="F233" s="12">
        <v>166648</v>
      </c>
      <c r="G233" s="216">
        <v>167990</v>
      </c>
    </row>
    <row r="234" spans="1:9" ht="14.25" customHeight="1">
      <c r="A234" s="222" t="s">
        <v>69</v>
      </c>
      <c r="B234" s="223" t="s">
        <v>372</v>
      </c>
      <c r="C234" s="222">
        <v>52</v>
      </c>
      <c r="D234" s="215">
        <v>63</v>
      </c>
      <c r="E234" s="214">
        <v>6</v>
      </c>
      <c r="F234" s="12">
        <v>154178</v>
      </c>
      <c r="G234" s="216">
        <v>173673</v>
      </c>
    </row>
    <row r="235" spans="1:9">
      <c r="A235" s="222" t="s">
        <v>67</v>
      </c>
      <c r="B235" s="223" t="s">
        <v>416</v>
      </c>
      <c r="C235" s="222">
        <v>52</v>
      </c>
      <c r="D235" s="215">
        <v>58</v>
      </c>
      <c r="E235" s="214">
        <v>7</v>
      </c>
      <c r="F235" s="12">
        <v>199743</v>
      </c>
      <c r="G235" s="216">
        <v>201575</v>
      </c>
    </row>
    <row r="236" spans="1:9" ht="30.75" thickBot="1">
      <c r="A236" s="222" t="s">
        <v>58</v>
      </c>
      <c r="B236" s="223" t="s">
        <v>374</v>
      </c>
      <c r="C236" s="222">
        <v>52</v>
      </c>
      <c r="D236" s="215">
        <v>58.07692307692308</v>
      </c>
      <c r="E236" s="214">
        <v>6</v>
      </c>
      <c r="F236" s="12">
        <v>281662</v>
      </c>
      <c r="G236" s="216">
        <v>290830</v>
      </c>
    </row>
    <row r="237" spans="1:9" ht="15.75" thickBot="1">
      <c r="A237" s="250" t="s">
        <v>424</v>
      </c>
      <c r="B237" s="178"/>
      <c r="C237" s="178"/>
      <c r="D237" s="251"/>
      <c r="E237" s="178"/>
      <c r="F237" s="247">
        <f>SUM(F2:F236)</f>
        <v>6799781</v>
      </c>
      <c r="G237" s="247">
        <f>SUM(G2:G236)</f>
        <v>7306705</v>
      </c>
    </row>
    <row r="238" spans="1:9">
      <c r="A238" s="179"/>
      <c r="B238" s="179"/>
      <c r="C238" s="179"/>
      <c r="D238" s="179"/>
      <c r="E238" s="179"/>
      <c r="F238" s="179"/>
      <c r="G238" s="179"/>
    </row>
    <row r="239" spans="1:9">
      <c r="A239" s="179"/>
      <c r="B239" s="179"/>
      <c r="C239" s="179"/>
      <c r="D239" s="179"/>
      <c r="E239" s="179"/>
      <c r="G239" s="179"/>
      <c r="I239" s="397"/>
    </row>
    <row r="240" spans="1:9" ht="15" customHeight="1">
      <c r="A240" s="179"/>
      <c r="B240" s="179"/>
      <c r="C240" s="179"/>
      <c r="D240" s="179"/>
      <c r="E240" s="179"/>
      <c r="G240" s="179"/>
      <c r="I240" s="397"/>
    </row>
    <row r="241" spans="1:9">
      <c r="A241" s="179"/>
      <c r="B241" s="179"/>
      <c r="C241" s="179"/>
      <c r="D241" s="179"/>
      <c r="E241" s="179"/>
      <c r="F241" s="12"/>
      <c r="G241" s="179"/>
      <c r="I241" s="380"/>
    </row>
  </sheetData>
  <pageMargins left="0.5" right="0.5" top="0.75" bottom="0.75" header="0.3" footer="0.3"/>
  <pageSetup scale="98" orientation="landscape" verticalDpi="300" r:id="rId1"/>
  <headerFooter>
    <oddHeader>&amp;L2017 Annual Statistical Report&amp;CCirculation by Branch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8"/>
  <sheetViews>
    <sheetView view="pageLayout" topLeftCell="A60" zoomScaleNormal="100" workbookViewId="0">
      <selection activeCell="O66" sqref="O66"/>
    </sheetView>
  </sheetViews>
  <sheetFormatPr defaultRowHeight="15"/>
  <cols>
    <col min="1" max="1" width="40.42578125" bestFit="1" customWidth="1"/>
    <col min="2" max="2" width="12.7109375" style="144" bestFit="1" customWidth="1"/>
    <col min="3" max="3" width="14" style="285" bestFit="1" customWidth="1"/>
    <col min="4" max="4" width="12.7109375" style="144" bestFit="1" customWidth="1"/>
    <col min="5" max="5" width="11.140625" style="285" customWidth="1"/>
    <col min="6" max="6" width="11.7109375" style="144" bestFit="1" customWidth="1"/>
    <col min="7" max="7" width="9.42578125" style="144" bestFit="1" customWidth="1"/>
    <col min="8" max="8" width="13.42578125" style="144" bestFit="1" customWidth="1"/>
    <col min="9" max="9" width="9.42578125" style="285" bestFit="1" customWidth="1"/>
    <col min="10" max="10" width="12.85546875" style="285" bestFit="1" customWidth="1"/>
    <col min="11" max="11" width="9.42578125" style="285" bestFit="1" customWidth="1"/>
    <col min="12" max="12" width="11.5703125" style="285" bestFit="1" customWidth="1"/>
    <col min="13" max="13" width="14.7109375" style="285" bestFit="1" customWidth="1"/>
    <col min="15" max="15" width="15.28515625" bestFit="1" customWidth="1"/>
  </cols>
  <sheetData>
    <row r="1" spans="1:13" ht="15.75" thickBot="1">
      <c r="A1" s="176"/>
      <c r="B1" s="683" t="s">
        <v>75</v>
      </c>
      <c r="C1" s="684"/>
      <c r="D1" s="684"/>
      <c r="E1" s="685"/>
      <c r="F1" s="683" t="s">
        <v>76</v>
      </c>
      <c r="G1" s="685"/>
      <c r="H1" s="683" t="s">
        <v>77</v>
      </c>
      <c r="I1" s="685"/>
      <c r="J1" s="683" t="s">
        <v>78</v>
      </c>
      <c r="K1" s="685"/>
      <c r="L1" s="342" t="s">
        <v>79</v>
      </c>
      <c r="M1" s="354" t="s">
        <v>80</v>
      </c>
    </row>
    <row r="2" spans="1:13" ht="26.25">
      <c r="A2" s="191" t="s">
        <v>2</v>
      </c>
      <c r="B2" s="299" t="s">
        <v>81</v>
      </c>
      <c r="C2" s="300" t="s">
        <v>82</v>
      </c>
      <c r="D2" s="301" t="s">
        <v>83</v>
      </c>
      <c r="E2" s="302" t="s">
        <v>84</v>
      </c>
      <c r="F2" s="303" t="s">
        <v>85</v>
      </c>
      <c r="G2" s="406" t="s">
        <v>84</v>
      </c>
      <c r="H2" s="303" t="s">
        <v>85</v>
      </c>
      <c r="I2" s="406" t="s">
        <v>84</v>
      </c>
      <c r="J2" s="304" t="s">
        <v>85</v>
      </c>
      <c r="K2" s="406" t="s">
        <v>86</v>
      </c>
      <c r="L2" s="343" t="s">
        <v>85</v>
      </c>
      <c r="M2" s="304" t="s">
        <v>87</v>
      </c>
    </row>
    <row r="3" spans="1:13" ht="15.75" thickBot="1">
      <c r="A3" s="1"/>
      <c r="B3" s="305"/>
      <c r="C3" s="306"/>
      <c r="D3" s="307"/>
      <c r="E3" s="308"/>
      <c r="F3" s="305"/>
      <c r="G3" s="309"/>
      <c r="H3" s="305"/>
      <c r="I3" s="308"/>
      <c r="J3" s="310"/>
      <c r="K3" s="308"/>
      <c r="L3" s="344"/>
      <c r="M3" s="355"/>
    </row>
    <row r="4" spans="1:13">
      <c r="A4" s="189" t="s">
        <v>88</v>
      </c>
      <c r="B4" s="311"/>
      <c r="C4" s="312"/>
      <c r="D4" s="313"/>
      <c r="E4" s="314"/>
      <c r="F4" s="311"/>
      <c r="G4" s="315"/>
      <c r="H4" s="311"/>
      <c r="I4" s="314"/>
      <c r="J4" s="316"/>
      <c r="K4" s="314"/>
      <c r="L4" s="345"/>
      <c r="M4" s="316"/>
    </row>
    <row r="5" spans="1:13">
      <c r="A5" s="9" t="s">
        <v>15</v>
      </c>
      <c r="B5" s="285">
        <v>0</v>
      </c>
      <c r="C5" s="285">
        <v>78000</v>
      </c>
      <c r="D5" s="285">
        <f>B5+C5</f>
        <v>78000</v>
      </c>
      <c r="E5" s="276">
        <v>9.4385285575992253</v>
      </c>
      <c r="F5" s="286">
        <v>3270</v>
      </c>
      <c r="G5" s="287">
        <v>0.39569215876089059</v>
      </c>
      <c r="H5" s="286">
        <v>27279</v>
      </c>
      <c r="I5" s="276">
        <v>3.30094385285576</v>
      </c>
      <c r="J5" s="288">
        <v>21493</v>
      </c>
      <c r="K5" s="276">
        <v>2.6007986447241045</v>
      </c>
      <c r="L5" s="346">
        <v>0</v>
      </c>
      <c r="M5" s="316">
        <f t="shared" ref="M5:M15" si="0">D5+F5+H5+J5+L5</f>
        <v>130042</v>
      </c>
    </row>
    <row r="6" spans="1:13">
      <c r="A6" s="9" t="s">
        <v>16</v>
      </c>
      <c r="B6" s="285">
        <v>7200</v>
      </c>
      <c r="C6" s="285">
        <v>89800</v>
      </c>
      <c r="D6" s="285">
        <f t="shared" ref="D6:D15" si="1">B6+C6</f>
        <v>97000</v>
      </c>
      <c r="E6" s="276">
        <v>9.4588005850804482</v>
      </c>
      <c r="F6" s="286">
        <v>13884</v>
      </c>
      <c r="G6" s="287">
        <v>1.3538761579717211</v>
      </c>
      <c r="H6" s="286">
        <v>21630</v>
      </c>
      <c r="I6" s="276">
        <v>2.1092150170648463</v>
      </c>
      <c r="J6" s="288">
        <v>3027</v>
      </c>
      <c r="K6" s="276">
        <v>0.29517308629936617</v>
      </c>
      <c r="L6" s="346">
        <v>0</v>
      </c>
      <c r="M6" s="316">
        <f t="shared" si="0"/>
        <v>135541</v>
      </c>
    </row>
    <row r="7" spans="1:13">
      <c r="A7" s="9" t="s">
        <v>17</v>
      </c>
      <c r="B7" s="285">
        <v>14100</v>
      </c>
      <c r="C7" s="285">
        <v>135000</v>
      </c>
      <c r="D7" s="285">
        <f t="shared" si="1"/>
        <v>149100</v>
      </c>
      <c r="E7" s="276">
        <v>7.6191936225663035</v>
      </c>
      <c r="F7" s="286">
        <v>9490</v>
      </c>
      <c r="G7" s="287">
        <v>0.48495068731156421</v>
      </c>
      <c r="H7" s="286">
        <v>47076</v>
      </c>
      <c r="I7" s="276">
        <v>2.4056415759619805</v>
      </c>
      <c r="J7" s="288">
        <v>59660</v>
      </c>
      <c r="K7" s="276">
        <v>3.0486994736573152</v>
      </c>
      <c r="L7" s="346">
        <v>0</v>
      </c>
      <c r="M7" s="316">
        <f t="shared" si="0"/>
        <v>265326</v>
      </c>
    </row>
    <row r="8" spans="1:13">
      <c r="A8" s="9" t="s">
        <v>18</v>
      </c>
      <c r="B8" s="285">
        <v>28000</v>
      </c>
      <c r="C8" s="285">
        <v>50000</v>
      </c>
      <c r="D8" s="285">
        <f t="shared" si="1"/>
        <v>78000</v>
      </c>
      <c r="E8" s="276">
        <v>8.5348506401137971</v>
      </c>
      <c r="F8" s="286">
        <v>2028</v>
      </c>
      <c r="G8" s="287">
        <v>0.22190611664295876</v>
      </c>
      <c r="H8" s="286">
        <v>21480</v>
      </c>
      <c r="I8" s="276">
        <v>2.3503665608928768</v>
      </c>
      <c r="J8" s="288">
        <v>12632</v>
      </c>
      <c r="K8" s="276">
        <v>1.3822081190502242</v>
      </c>
      <c r="L8" s="346">
        <v>0</v>
      </c>
      <c r="M8" s="316">
        <f t="shared" si="0"/>
        <v>114140</v>
      </c>
    </row>
    <row r="9" spans="1:13">
      <c r="A9" s="9" t="s">
        <v>20</v>
      </c>
      <c r="B9" s="285">
        <v>15500</v>
      </c>
      <c r="C9" s="285">
        <v>42500</v>
      </c>
      <c r="D9" s="285">
        <f t="shared" si="1"/>
        <v>58000</v>
      </c>
      <c r="E9" s="276">
        <v>6.8131093621520025</v>
      </c>
      <c r="F9" s="286">
        <v>7086</v>
      </c>
      <c r="G9" s="287">
        <v>0.83237401621050155</v>
      </c>
      <c r="H9" s="286">
        <v>26386</v>
      </c>
      <c r="I9" s="276">
        <v>3.0994948901679784</v>
      </c>
      <c r="J9" s="288">
        <v>8328</v>
      </c>
      <c r="K9" s="276">
        <v>0.97826853048279105</v>
      </c>
      <c r="L9" s="346">
        <v>0</v>
      </c>
      <c r="M9" s="316">
        <f t="shared" si="0"/>
        <v>99800</v>
      </c>
    </row>
    <row r="10" spans="1:13">
      <c r="A10" s="9" t="s">
        <v>21</v>
      </c>
      <c r="B10" s="285">
        <v>2000</v>
      </c>
      <c r="C10" s="285">
        <v>76500</v>
      </c>
      <c r="D10" s="285">
        <f t="shared" si="1"/>
        <v>78500</v>
      </c>
      <c r="E10" s="276">
        <v>10.681725404816982</v>
      </c>
      <c r="F10" s="286">
        <v>411</v>
      </c>
      <c r="G10" s="287">
        <v>5.5925976323309291E-2</v>
      </c>
      <c r="H10" s="286">
        <v>23292</v>
      </c>
      <c r="I10" s="276">
        <v>3.1694108041910463</v>
      </c>
      <c r="J10" s="288">
        <v>20778</v>
      </c>
      <c r="K10" s="276">
        <v>2.8273234453667166</v>
      </c>
      <c r="L10" s="346">
        <v>0</v>
      </c>
      <c r="M10" s="316">
        <f t="shared" si="0"/>
        <v>122981</v>
      </c>
    </row>
    <row r="11" spans="1:13">
      <c r="A11" s="9" t="s">
        <v>22</v>
      </c>
      <c r="B11" s="285">
        <v>10984</v>
      </c>
      <c r="C11" s="285">
        <v>63000</v>
      </c>
      <c r="D11" s="285">
        <f t="shared" si="1"/>
        <v>73984</v>
      </c>
      <c r="E11" s="276">
        <v>6.7026635260010874</v>
      </c>
      <c r="F11" s="286">
        <v>7002</v>
      </c>
      <c r="G11" s="287">
        <v>0.63435404964667508</v>
      </c>
      <c r="H11" s="286">
        <v>25816</v>
      </c>
      <c r="I11" s="276">
        <v>2.3388294980974815</v>
      </c>
      <c r="J11" s="288">
        <v>26369</v>
      </c>
      <c r="K11" s="276">
        <v>2.3889291538322159</v>
      </c>
      <c r="L11" s="346">
        <v>0</v>
      </c>
      <c r="M11" s="316">
        <f t="shared" si="0"/>
        <v>133171</v>
      </c>
    </row>
    <row r="12" spans="1:13">
      <c r="A12" s="9" t="s">
        <v>23</v>
      </c>
      <c r="B12" s="285">
        <v>13750</v>
      </c>
      <c r="C12" s="285">
        <v>78918</v>
      </c>
      <c r="D12" s="285">
        <f t="shared" si="1"/>
        <v>92668</v>
      </c>
      <c r="E12" s="276">
        <v>15.851522408484433</v>
      </c>
      <c r="F12" s="286">
        <v>408</v>
      </c>
      <c r="G12" s="287">
        <v>6.9791310297639408E-2</v>
      </c>
      <c r="H12" s="286">
        <v>31903</v>
      </c>
      <c r="I12" s="276">
        <v>5.4572357167293877</v>
      </c>
      <c r="J12" s="288">
        <v>9413</v>
      </c>
      <c r="K12" s="276">
        <v>1.6101607937050975</v>
      </c>
      <c r="L12" s="346">
        <v>0</v>
      </c>
      <c r="M12" s="316">
        <f t="shared" si="0"/>
        <v>134392</v>
      </c>
    </row>
    <row r="13" spans="1:13">
      <c r="A13" s="9" t="s">
        <v>24</v>
      </c>
      <c r="B13" s="285">
        <v>13100</v>
      </c>
      <c r="C13" s="285">
        <v>98000</v>
      </c>
      <c r="D13" s="285">
        <f t="shared" si="1"/>
        <v>111100</v>
      </c>
      <c r="E13" s="276">
        <v>7.7184938168681398</v>
      </c>
      <c r="F13" s="286">
        <v>5383</v>
      </c>
      <c r="G13" s="287">
        <v>0.37397526747255799</v>
      </c>
      <c r="H13" s="286">
        <v>26612</v>
      </c>
      <c r="I13" s="276">
        <v>1.8488258996804223</v>
      </c>
      <c r="J13" s="288">
        <v>25961</v>
      </c>
      <c r="K13" s="276">
        <v>1.8035987216895928</v>
      </c>
      <c r="L13" s="346">
        <v>0</v>
      </c>
      <c r="M13" s="316">
        <f t="shared" si="0"/>
        <v>169056</v>
      </c>
    </row>
    <row r="14" spans="1:13">
      <c r="A14" s="9" t="s">
        <v>25</v>
      </c>
      <c r="B14" s="285">
        <v>1200</v>
      </c>
      <c r="C14" s="285">
        <v>94000</v>
      </c>
      <c r="D14" s="285">
        <f t="shared" si="1"/>
        <v>95200</v>
      </c>
      <c r="E14" s="276">
        <v>10.522825245937881</v>
      </c>
      <c r="F14" s="286">
        <v>729</v>
      </c>
      <c r="G14" s="287">
        <v>8.0579197524041121E-2</v>
      </c>
      <c r="H14" s="286">
        <v>24959</v>
      </c>
      <c r="I14" s="276">
        <v>2.7588150768210458</v>
      </c>
      <c r="J14" s="288">
        <v>20339</v>
      </c>
      <c r="K14" s="276">
        <v>2.2481485575328839</v>
      </c>
      <c r="L14" s="346">
        <v>0</v>
      </c>
      <c r="M14" s="316">
        <f t="shared" si="0"/>
        <v>141227</v>
      </c>
    </row>
    <row r="15" spans="1:13" ht="15.75" thickBot="1">
      <c r="A15" s="11" t="s">
        <v>26</v>
      </c>
      <c r="B15" s="285">
        <v>8000</v>
      </c>
      <c r="C15" s="285">
        <v>52427</v>
      </c>
      <c r="D15" s="285">
        <f t="shared" si="1"/>
        <v>60427</v>
      </c>
      <c r="E15" s="276">
        <v>4.8454013310881248</v>
      </c>
      <c r="F15" s="286">
        <v>6599</v>
      </c>
      <c r="G15" s="287">
        <v>0.52914762248416325</v>
      </c>
      <c r="H15" s="286">
        <v>27725</v>
      </c>
      <c r="I15" s="276">
        <v>2.223157725924144</v>
      </c>
      <c r="J15" s="288">
        <v>7734</v>
      </c>
      <c r="K15" s="276">
        <v>0.62015876834255468</v>
      </c>
      <c r="L15" s="346">
        <v>0</v>
      </c>
      <c r="M15" s="316">
        <f t="shared" si="0"/>
        <v>102485</v>
      </c>
    </row>
    <row r="16" spans="1:13" ht="15.75" thickBot="1">
      <c r="A16" s="1"/>
      <c r="B16" s="289"/>
      <c r="C16" s="289"/>
      <c r="D16" s="289"/>
      <c r="E16" s="317"/>
      <c r="F16" s="290"/>
      <c r="G16" s="289"/>
      <c r="H16" s="290"/>
      <c r="I16" s="318"/>
      <c r="J16" s="319"/>
      <c r="K16" s="318"/>
      <c r="L16" s="347"/>
      <c r="M16" s="319"/>
    </row>
    <row r="17" spans="1:13">
      <c r="A17" s="190" t="s">
        <v>27</v>
      </c>
      <c r="B17" s="291"/>
      <c r="D17" s="285"/>
      <c r="E17" s="277"/>
      <c r="F17" s="286"/>
      <c r="G17" s="285"/>
      <c r="H17" s="286"/>
      <c r="I17" s="277"/>
      <c r="J17" s="320"/>
      <c r="K17" s="277"/>
      <c r="L17" s="348"/>
      <c r="M17" s="316"/>
    </row>
    <row r="18" spans="1:13">
      <c r="A18" s="9" t="s">
        <v>28</v>
      </c>
      <c r="B18" s="285">
        <v>211283</v>
      </c>
      <c r="C18" s="285">
        <v>301001</v>
      </c>
      <c r="D18" s="285">
        <f t="shared" ref="D18:D32" si="2">B18+C18</f>
        <v>512284</v>
      </c>
      <c r="E18" s="276">
        <v>15.64847114885298</v>
      </c>
      <c r="F18" s="286">
        <v>7726</v>
      </c>
      <c r="G18" s="287">
        <v>0.23600207716039956</v>
      </c>
      <c r="H18" s="286">
        <v>94273</v>
      </c>
      <c r="I18" s="276">
        <v>2.8797079756850046</v>
      </c>
      <c r="J18" s="288">
        <v>61428</v>
      </c>
      <c r="K18" s="276">
        <v>1.8764089562268993</v>
      </c>
      <c r="L18" s="346">
        <v>11128</v>
      </c>
      <c r="M18" s="316">
        <f t="shared" ref="M18:M32" si="3">D18+F18+H18+J18+L18</f>
        <v>686839</v>
      </c>
    </row>
    <row r="19" spans="1:13">
      <c r="A19" s="9" t="s">
        <v>29</v>
      </c>
      <c r="B19" s="285">
        <v>244088</v>
      </c>
      <c r="C19" s="285">
        <v>219165</v>
      </c>
      <c r="D19" s="285">
        <f t="shared" si="2"/>
        <v>463253</v>
      </c>
      <c r="E19" s="276">
        <v>19.457054055189214</v>
      </c>
      <c r="F19" s="286">
        <v>25096</v>
      </c>
      <c r="G19" s="287">
        <v>1.0540551892141627</v>
      </c>
      <c r="H19" s="286">
        <v>59753</v>
      </c>
      <c r="I19" s="276">
        <v>2.5096812129866857</v>
      </c>
      <c r="J19" s="288">
        <v>60865</v>
      </c>
      <c r="K19" s="276">
        <v>2.5563862404972908</v>
      </c>
      <c r="L19" s="346">
        <v>0</v>
      </c>
      <c r="M19" s="316">
        <f t="shared" si="3"/>
        <v>608967</v>
      </c>
    </row>
    <row r="20" spans="1:13">
      <c r="A20" s="9" t="s">
        <v>30</v>
      </c>
      <c r="B20" s="285">
        <v>103392</v>
      </c>
      <c r="C20" s="285">
        <v>166775</v>
      </c>
      <c r="D20" s="285">
        <f t="shared" si="2"/>
        <v>270167</v>
      </c>
      <c r="E20" s="276">
        <v>7.550993599597529</v>
      </c>
      <c r="F20" s="286">
        <v>6885</v>
      </c>
      <c r="G20" s="287">
        <v>0.19243131445820175</v>
      </c>
      <c r="H20" s="286">
        <v>72940</v>
      </c>
      <c r="I20" s="276">
        <v>2.0386260096704771</v>
      </c>
      <c r="J20" s="288">
        <v>88277</v>
      </c>
      <c r="K20" s="276">
        <v>2.4672852790743174</v>
      </c>
      <c r="L20" s="346">
        <v>0</v>
      </c>
      <c r="M20" s="316">
        <f t="shared" si="3"/>
        <v>438269</v>
      </c>
    </row>
    <row r="21" spans="1:13">
      <c r="A21" s="9" t="s">
        <v>31</v>
      </c>
      <c r="B21" s="285">
        <v>108650</v>
      </c>
      <c r="C21" s="285">
        <v>234500</v>
      </c>
      <c r="D21" s="285">
        <f t="shared" si="2"/>
        <v>343150</v>
      </c>
      <c r="E21" s="276">
        <v>10.569518881291197</v>
      </c>
      <c r="F21" s="286">
        <v>11146</v>
      </c>
      <c r="G21" s="287">
        <v>0.34331300437380646</v>
      </c>
      <c r="H21" s="286">
        <v>86458</v>
      </c>
      <c r="I21" s="276">
        <v>2.6630320951148896</v>
      </c>
      <c r="J21" s="288">
        <v>150527</v>
      </c>
      <c r="K21" s="276">
        <v>4.6364504404607896</v>
      </c>
      <c r="L21" s="346">
        <v>0</v>
      </c>
      <c r="M21" s="316">
        <f t="shared" si="3"/>
        <v>591281</v>
      </c>
    </row>
    <row r="22" spans="1:13">
      <c r="A22" s="9" t="s">
        <v>32</v>
      </c>
      <c r="B22" s="285">
        <v>151927</v>
      </c>
      <c r="C22" s="285">
        <v>100000</v>
      </c>
      <c r="D22" s="285">
        <f t="shared" si="2"/>
        <v>251927</v>
      </c>
      <c r="E22" s="276">
        <v>11.841457109283196</v>
      </c>
      <c r="F22" s="286">
        <v>14247</v>
      </c>
      <c r="G22" s="287">
        <v>0.66965922444183312</v>
      </c>
      <c r="H22" s="286">
        <v>53224</v>
      </c>
      <c r="I22" s="276">
        <v>2.5017156286721502</v>
      </c>
      <c r="J22" s="288">
        <v>97462</v>
      </c>
      <c r="K22" s="276">
        <v>4.5810575793184487</v>
      </c>
      <c r="L22" s="346">
        <v>0</v>
      </c>
      <c r="M22" s="316">
        <f t="shared" si="3"/>
        <v>416860</v>
      </c>
    </row>
    <row r="23" spans="1:13">
      <c r="A23" s="9" t="s">
        <v>33</v>
      </c>
      <c r="B23" s="285">
        <v>192737</v>
      </c>
      <c r="C23" s="285">
        <v>171935</v>
      </c>
      <c r="D23" s="285">
        <f t="shared" si="2"/>
        <v>364672</v>
      </c>
      <c r="E23" s="276">
        <v>12.214362272240086</v>
      </c>
      <c r="F23" s="286">
        <v>10840</v>
      </c>
      <c r="G23" s="287">
        <v>0.36307609860664525</v>
      </c>
      <c r="H23" s="286">
        <v>71007</v>
      </c>
      <c r="I23" s="276">
        <v>2.378315916398714</v>
      </c>
      <c r="J23" s="288">
        <v>52575</v>
      </c>
      <c r="K23" s="276">
        <v>1.760952572347267</v>
      </c>
      <c r="L23" s="346">
        <v>0</v>
      </c>
      <c r="M23" s="316">
        <f t="shared" si="3"/>
        <v>499094</v>
      </c>
    </row>
    <row r="24" spans="1:13">
      <c r="A24" s="9" t="s">
        <v>34</v>
      </c>
      <c r="B24" s="285">
        <v>327140</v>
      </c>
      <c r="C24" s="285">
        <v>0</v>
      </c>
      <c r="D24" s="285">
        <f t="shared" si="2"/>
        <v>327140</v>
      </c>
      <c r="E24" s="276">
        <v>10.469150025601639</v>
      </c>
      <c r="F24" s="286">
        <v>19870</v>
      </c>
      <c r="G24" s="287">
        <v>0.63588069636456734</v>
      </c>
      <c r="H24" s="286">
        <v>73873</v>
      </c>
      <c r="I24" s="276">
        <v>2.3640873015873014</v>
      </c>
      <c r="J24" s="288">
        <v>66694</v>
      </c>
      <c r="K24" s="276">
        <v>2.1343445980542755</v>
      </c>
      <c r="L24" s="346">
        <v>0</v>
      </c>
      <c r="M24" s="316">
        <f t="shared" si="3"/>
        <v>487577</v>
      </c>
    </row>
    <row r="25" spans="1:13">
      <c r="A25" s="9" t="s">
        <v>35</v>
      </c>
      <c r="B25" s="285">
        <v>36600</v>
      </c>
      <c r="C25" s="285">
        <v>113334</v>
      </c>
      <c r="D25" s="285">
        <f t="shared" si="2"/>
        <v>149934</v>
      </c>
      <c r="E25" s="276">
        <v>4.7667705220321741</v>
      </c>
      <c r="F25" s="286">
        <v>24138</v>
      </c>
      <c r="G25" s="287">
        <v>0.76740637120874933</v>
      </c>
      <c r="H25" s="286">
        <v>59649</v>
      </c>
      <c r="I25" s="276">
        <v>1.8963883766770522</v>
      </c>
      <c r="J25" s="288">
        <v>27392</v>
      </c>
      <c r="K25" s="276">
        <v>0.87085903223755323</v>
      </c>
      <c r="L25" s="346">
        <v>0</v>
      </c>
      <c r="M25" s="316">
        <f t="shared" si="3"/>
        <v>261113</v>
      </c>
    </row>
    <row r="26" spans="1:13">
      <c r="A26" s="9" t="s">
        <v>36</v>
      </c>
      <c r="B26" s="285">
        <v>10000</v>
      </c>
      <c r="C26" s="285">
        <v>145000</v>
      </c>
      <c r="D26" s="285">
        <f t="shared" si="2"/>
        <v>155000</v>
      </c>
      <c r="E26" s="276">
        <v>4.3294880031284046</v>
      </c>
      <c r="F26" s="286">
        <v>3416</v>
      </c>
      <c r="G26" s="287">
        <v>9.5416329152816962E-2</v>
      </c>
      <c r="H26" s="286">
        <v>69900</v>
      </c>
      <c r="I26" s="276">
        <v>1.9524594285075836</v>
      </c>
      <c r="J26" s="288">
        <v>43777</v>
      </c>
      <c r="K26" s="276">
        <v>1.222787072986788</v>
      </c>
      <c r="L26" s="346">
        <v>0</v>
      </c>
      <c r="M26" s="316">
        <f t="shared" si="3"/>
        <v>272093</v>
      </c>
    </row>
    <row r="27" spans="1:13">
      <c r="A27" s="9" t="s">
        <v>37</v>
      </c>
      <c r="B27" s="285">
        <v>51000</v>
      </c>
      <c r="C27" s="285">
        <v>236000</v>
      </c>
      <c r="D27" s="285">
        <f t="shared" si="2"/>
        <v>287000</v>
      </c>
      <c r="E27" s="276">
        <v>9.7609087508077401</v>
      </c>
      <c r="F27" s="286">
        <v>5230</v>
      </c>
      <c r="G27" s="287">
        <v>0.17787300615583443</v>
      </c>
      <c r="H27" s="286">
        <v>53158</v>
      </c>
      <c r="I27" s="276">
        <v>1.8079107574057069</v>
      </c>
      <c r="J27" s="288">
        <v>92898</v>
      </c>
      <c r="K27" s="276">
        <v>3.1594735231098867</v>
      </c>
      <c r="L27" s="346">
        <v>0</v>
      </c>
      <c r="M27" s="316">
        <f t="shared" si="3"/>
        <v>438286</v>
      </c>
    </row>
    <row r="28" spans="1:13">
      <c r="A28" s="9" t="s">
        <v>38</v>
      </c>
      <c r="B28" s="285">
        <v>68550</v>
      </c>
      <c r="C28" s="285">
        <v>277000</v>
      </c>
      <c r="D28" s="285">
        <f t="shared" si="2"/>
        <v>345550</v>
      </c>
      <c r="E28" s="276">
        <v>9.4319794737416753</v>
      </c>
      <c r="F28" s="286">
        <v>4467</v>
      </c>
      <c r="G28" s="287">
        <v>0.12192924991811332</v>
      </c>
      <c r="H28" s="286">
        <v>76488</v>
      </c>
      <c r="I28" s="276">
        <v>2.0877825090075337</v>
      </c>
      <c r="J28" s="288">
        <v>96707</v>
      </c>
      <c r="K28" s="276">
        <v>2.6396713615023475</v>
      </c>
      <c r="L28" s="346">
        <v>0</v>
      </c>
      <c r="M28" s="316">
        <f t="shared" si="3"/>
        <v>523212</v>
      </c>
    </row>
    <row r="29" spans="1:13">
      <c r="A29" s="9" t="s">
        <v>39</v>
      </c>
      <c r="B29" s="285">
        <v>148669</v>
      </c>
      <c r="C29" s="285">
        <v>366000</v>
      </c>
      <c r="D29" s="285">
        <f t="shared" si="2"/>
        <v>514669</v>
      </c>
      <c r="E29" s="276">
        <v>19.489870110198055</v>
      </c>
      <c r="F29" s="286">
        <v>9887</v>
      </c>
      <c r="G29" s="287">
        <v>0.37440830082932558</v>
      </c>
      <c r="H29" s="286">
        <v>95497</v>
      </c>
      <c r="I29" s="276">
        <v>3.6163517249214223</v>
      </c>
      <c r="J29" s="288">
        <v>188233</v>
      </c>
      <c r="K29" s="276">
        <v>7.1281478395879878</v>
      </c>
      <c r="L29" s="346">
        <v>0</v>
      </c>
      <c r="M29" s="316">
        <f t="shared" si="3"/>
        <v>808286</v>
      </c>
    </row>
    <row r="30" spans="1:13">
      <c r="A30" s="9" t="s">
        <v>40</v>
      </c>
      <c r="B30" s="285">
        <v>15000</v>
      </c>
      <c r="C30" s="285">
        <v>156765</v>
      </c>
      <c r="D30" s="285">
        <f t="shared" si="2"/>
        <v>171765</v>
      </c>
      <c r="E30" s="276">
        <v>6.0670764013987499</v>
      </c>
      <c r="F30" s="286">
        <v>6718</v>
      </c>
      <c r="G30" s="287">
        <v>0.23729292501147964</v>
      </c>
      <c r="H30" s="286">
        <v>113951</v>
      </c>
      <c r="I30" s="276">
        <v>4.0249726254812614</v>
      </c>
      <c r="J30" s="288">
        <v>19511</v>
      </c>
      <c r="K30" s="276">
        <v>0.68916675497156588</v>
      </c>
      <c r="L30" s="346">
        <v>0</v>
      </c>
      <c r="M30" s="316">
        <f t="shared" si="3"/>
        <v>311945</v>
      </c>
    </row>
    <row r="31" spans="1:13">
      <c r="A31" s="9" t="s">
        <v>41</v>
      </c>
      <c r="B31" s="285">
        <v>109614</v>
      </c>
      <c r="C31" s="285">
        <v>135061</v>
      </c>
      <c r="D31" s="285">
        <f t="shared" si="2"/>
        <v>244675</v>
      </c>
      <c r="E31" s="276">
        <v>11.947021484375</v>
      </c>
      <c r="F31" s="286">
        <v>9070</v>
      </c>
      <c r="G31" s="287">
        <v>0.44287109375</v>
      </c>
      <c r="H31" s="286">
        <v>77858</v>
      </c>
      <c r="I31" s="276">
        <v>3.8016601562500001</v>
      </c>
      <c r="J31" s="288">
        <v>61903</v>
      </c>
      <c r="K31" s="276">
        <v>3.0226074218750001</v>
      </c>
      <c r="L31" s="346">
        <v>0</v>
      </c>
      <c r="M31" s="316">
        <f t="shared" si="3"/>
        <v>393506</v>
      </c>
    </row>
    <row r="32" spans="1:13" ht="15.75" thickBot="1">
      <c r="A32" s="11" t="s">
        <v>42</v>
      </c>
      <c r="B32" s="285">
        <v>59009</v>
      </c>
      <c r="C32" s="285">
        <v>165000</v>
      </c>
      <c r="D32" s="285">
        <f t="shared" si="2"/>
        <v>224009</v>
      </c>
      <c r="E32" s="278">
        <v>8.2162925469483561</v>
      </c>
      <c r="F32" s="286">
        <v>4995</v>
      </c>
      <c r="G32" s="287">
        <v>0.18320862676056338</v>
      </c>
      <c r="H32" s="286">
        <v>51693</v>
      </c>
      <c r="I32" s="278">
        <v>1.8960167253521127</v>
      </c>
      <c r="J32" s="292">
        <v>33466</v>
      </c>
      <c r="K32" s="278">
        <v>1.2274794600938967</v>
      </c>
      <c r="L32" s="349">
        <v>0</v>
      </c>
      <c r="M32" s="316">
        <f t="shared" si="3"/>
        <v>314163</v>
      </c>
    </row>
    <row r="33" spans="1:13">
      <c r="A33" s="5"/>
      <c r="B33" s="289"/>
      <c r="C33" s="289"/>
      <c r="D33" s="289"/>
      <c r="E33" s="279"/>
      <c r="F33" s="290"/>
      <c r="G33" s="289"/>
      <c r="H33" s="290"/>
      <c r="I33" s="279"/>
      <c r="J33" s="321"/>
      <c r="K33" s="279"/>
      <c r="L33" s="407"/>
      <c r="M33" s="321"/>
    </row>
    <row r="34" spans="1:13" ht="15.75" thickBot="1">
      <c r="A34" s="1"/>
      <c r="B34" s="289"/>
      <c r="C34" s="289"/>
      <c r="D34" s="289"/>
      <c r="E34" s="308"/>
      <c r="F34" s="290"/>
      <c r="G34" s="289"/>
      <c r="H34" s="290"/>
      <c r="I34" s="279"/>
      <c r="J34" s="310"/>
      <c r="K34" s="308"/>
      <c r="L34" s="344"/>
      <c r="M34" s="310"/>
    </row>
    <row r="35" spans="1:13">
      <c r="A35" s="190" t="s">
        <v>90</v>
      </c>
      <c r="B35" s="285"/>
      <c r="D35" s="285"/>
      <c r="E35" s="322"/>
      <c r="F35" s="286"/>
      <c r="G35" s="287"/>
      <c r="H35" s="293"/>
      <c r="I35" s="322"/>
      <c r="J35" s="323"/>
      <c r="K35" s="322"/>
      <c r="L35" s="344"/>
      <c r="M35" s="310"/>
    </row>
    <row r="36" spans="1:13">
      <c r="A36" s="9" t="s">
        <v>44</v>
      </c>
      <c r="B36" s="285">
        <v>283920</v>
      </c>
      <c r="C36" s="285">
        <v>356900</v>
      </c>
      <c r="D36" s="285">
        <f t="shared" ref="D36:D43" si="4">B36+C36</f>
        <v>640820</v>
      </c>
      <c r="E36" s="276">
        <v>10.751652629106406</v>
      </c>
      <c r="F36" s="286">
        <v>11511</v>
      </c>
      <c r="G36" s="287">
        <v>0.19313110298312136</v>
      </c>
      <c r="H36" s="286">
        <v>115404</v>
      </c>
      <c r="I36" s="276">
        <v>1.9362437502097245</v>
      </c>
      <c r="J36" s="324">
        <v>88616</v>
      </c>
      <c r="K36" s="276">
        <v>1.4867957451092246</v>
      </c>
      <c r="L36" s="350">
        <v>0</v>
      </c>
      <c r="M36" s="316">
        <f t="shared" ref="M36:M43" si="5">D36+F36+H36+J36+L36</f>
        <v>856351</v>
      </c>
    </row>
    <row r="37" spans="1:13">
      <c r="A37" s="9" t="s">
        <v>45</v>
      </c>
      <c r="B37" s="285">
        <v>505689</v>
      </c>
      <c r="C37" s="285">
        <v>1335741</v>
      </c>
      <c r="D37" s="285">
        <f t="shared" si="4"/>
        <v>1841430</v>
      </c>
      <c r="E37" s="276">
        <v>39.354363018529206</v>
      </c>
      <c r="F37" s="286">
        <v>26355</v>
      </c>
      <c r="G37" s="287">
        <v>0.56324934282233763</v>
      </c>
      <c r="H37" s="286">
        <v>100068</v>
      </c>
      <c r="I37" s="276">
        <v>2.1386164005898571</v>
      </c>
      <c r="J37" s="288">
        <v>117682</v>
      </c>
      <c r="K37" s="276">
        <v>2.5150563142484668</v>
      </c>
      <c r="L37" s="346">
        <v>0</v>
      </c>
      <c r="M37" s="316">
        <f t="shared" si="5"/>
        <v>2085535</v>
      </c>
    </row>
    <row r="38" spans="1:13">
      <c r="A38" s="9" t="s">
        <v>46</v>
      </c>
      <c r="B38" s="285">
        <v>116113</v>
      </c>
      <c r="C38" s="285">
        <v>372159</v>
      </c>
      <c r="D38" s="285">
        <f t="shared" si="4"/>
        <v>488272</v>
      </c>
      <c r="E38" s="276">
        <v>8.8689650161659461</v>
      </c>
      <c r="F38" s="286">
        <v>22028</v>
      </c>
      <c r="G38" s="287">
        <v>0.40011624950049041</v>
      </c>
      <c r="H38" s="286">
        <v>164716</v>
      </c>
      <c r="I38" s="276">
        <v>2.9918988629345735</v>
      </c>
      <c r="J38" s="288">
        <v>198859</v>
      </c>
      <c r="K38" s="276">
        <v>3.6120717840665528</v>
      </c>
      <c r="L38" s="346">
        <v>0</v>
      </c>
      <c r="M38" s="316">
        <f t="shared" si="5"/>
        <v>873875</v>
      </c>
    </row>
    <row r="39" spans="1:13">
      <c r="A39" s="9" t="s">
        <v>47</v>
      </c>
      <c r="B39" s="285">
        <v>195149</v>
      </c>
      <c r="C39" s="285">
        <v>252000</v>
      </c>
      <c r="D39" s="285">
        <f t="shared" si="4"/>
        <v>447149</v>
      </c>
      <c r="E39" s="276">
        <v>8.0844151148074488</v>
      </c>
      <c r="F39" s="286">
        <v>3170</v>
      </c>
      <c r="G39" s="287">
        <v>5.7313324896040498E-2</v>
      </c>
      <c r="H39" s="286">
        <v>99435</v>
      </c>
      <c r="I39" s="276">
        <v>1.7977761706743807</v>
      </c>
      <c r="J39" s="288">
        <v>69004</v>
      </c>
      <c r="K39" s="276">
        <v>1.2475863315856084</v>
      </c>
      <c r="L39" s="346">
        <v>0</v>
      </c>
      <c r="M39" s="316">
        <f t="shared" si="5"/>
        <v>618758</v>
      </c>
    </row>
    <row r="40" spans="1:13">
      <c r="A40" s="9" t="s">
        <v>48</v>
      </c>
      <c r="B40" s="285">
        <v>30000</v>
      </c>
      <c r="C40" s="285">
        <v>130000</v>
      </c>
      <c r="D40" s="285">
        <f t="shared" si="4"/>
        <v>160000</v>
      </c>
      <c r="E40" s="276">
        <v>3.6642619947326236</v>
      </c>
      <c r="F40" s="286">
        <v>2083</v>
      </c>
      <c r="G40" s="287">
        <v>4.770411084392534E-2</v>
      </c>
      <c r="H40" s="286">
        <v>118195</v>
      </c>
      <c r="I40" s="276">
        <v>2.7068590404213899</v>
      </c>
      <c r="J40" s="288">
        <v>6000</v>
      </c>
      <c r="K40" s="276">
        <v>0.13740982480247338</v>
      </c>
      <c r="L40" s="346">
        <v>0</v>
      </c>
      <c r="M40" s="316">
        <f t="shared" si="5"/>
        <v>286278</v>
      </c>
    </row>
    <row r="41" spans="1:13">
      <c r="A41" s="9" t="s">
        <v>49</v>
      </c>
      <c r="B41" s="285">
        <v>196750</v>
      </c>
      <c r="C41" s="285">
        <v>194002</v>
      </c>
      <c r="D41" s="285">
        <f t="shared" si="4"/>
        <v>390752</v>
      </c>
      <c r="E41" s="276">
        <v>7.841229707222122</v>
      </c>
      <c r="F41" s="286">
        <v>496</v>
      </c>
      <c r="G41" s="287">
        <v>9.9532438344069191E-3</v>
      </c>
      <c r="H41" s="286">
        <v>87436</v>
      </c>
      <c r="I41" s="276">
        <v>1.7545802981959746</v>
      </c>
      <c r="J41" s="288">
        <v>49438</v>
      </c>
      <c r="K41" s="276">
        <v>0.99207352557542194</v>
      </c>
      <c r="L41" s="346">
        <v>0</v>
      </c>
      <c r="M41" s="316">
        <f t="shared" si="5"/>
        <v>528122</v>
      </c>
    </row>
    <row r="42" spans="1:13">
      <c r="A42" s="9" t="s">
        <v>50</v>
      </c>
      <c r="B42" s="285">
        <v>0</v>
      </c>
      <c r="C42" s="285">
        <v>764565</v>
      </c>
      <c r="D42" s="285">
        <f t="shared" si="4"/>
        <v>764565</v>
      </c>
      <c r="E42" s="276">
        <v>16.21902842596521</v>
      </c>
      <c r="F42" s="286">
        <v>8999</v>
      </c>
      <c r="G42" s="287">
        <v>0.19089944845142129</v>
      </c>
      <c r="H42" s="286">
        <v>90117</v>
      </c>
      <c r="I42" s="276">
        <v>1.9116885871871023</v>
      </c>
      <c r="J42" s="288">
        <v>33431</v>
      </c>
      <c r="K42" s="276">
        <v>0.70918540517607132</v>
      </c>
      <c r="L42" s="346">
        <v>0</v>
      </c>
      <c r="M42" s="316">
        <f t="shared" si="5"/>
        <v>897112</v>
      </c>
    </row>
    <row r="43" spans="1:13" ht="15.75" thickBot="1">
      <c r="A43" s="11" t="s">
        <v>51</v>
      </c>
      <c r="B43" s="285">
        <v>338826</v>
      </c>
      <c r="C43" s="285">
        <v>286206</v>
      </c>
      <c r="D43" s="285">
        <f t="shared" si="4"/>
        <v>625032</v>
      </c>
      <c r="E43" s="276">
        <v>13.233511888378395</v>
      </c>
      <c r="F43" s="286">
        <v>14678</v>
      </c>
      <c r="G43" s="287">
        <v>0.31077046854819929</v>
      </c>
      <c r="H43" s="286">
        <v>105495</v>
      </c>
      <c r="I43" s="276">
        <v>2.233596578518346</v>
      </c>
      <c r="J43" s="288">
        <v>39933</v>
      </c>
      <c r="K43" s="276">
        <v>0.8454828396603925</v>
      </c>
      <c r="L43" s="346">
        <v>0</v>
      </c>
      <c r="M43" s="316">
        <f t="shared" si="5"/>
        <v>785138</v>
      </c>
    </row>
    <row r="44" spans="1:13" ht="15.75" thickBot="1">
      <c r="A44" s="5"/>
      <c r="B44" s="289"/>
      <c r="C44" s="289"/>
      <c r="D44" s="289"/>
      <c r="E44" s="280"/>
      <c r="F44" s="294"/>
      <c r="G44" s="289"/>
      <c r="H44" s="294"/>
      <c r="I44" s="280"/>
      <c r="J44" s="295"/>
      <c r="K44" s="280"/>
      <c r="L44" s="351"/>
      <c r="M44" s="356"/>
    </row>
    <row r="45" spans="1:13">
      <c r="A45" s="186" t="s">
        <v>52</v>
      </c>
      <c r="B45" s="285"/>
      <c r="D45" s="285"/>
      <c r="E45" s="276"/>
      <c r="G45" s="287"/>
      <c r="I45" s="325"/>
      <c r="J45" s="326"/>
      <c r="K45" s="327"/>
      <c r="L45" s="352"/>
      <c r="M45" s="326"/>
    </row>
    <row r="46" spans="1:13">
      <c r="A46" s="9" t="s">
        <v>53</v>
      </c>
      <c r="B46" s="285">
        <v>146884</v>
      </c>
      <c r="C46" s="285">
        <v>339303</v>
      </c>
      <c r="D46" s="285">
        <f t="shared" ref="D46:D52" si="6">B46+C46</f>
        <v>486187</v>
      </c>
      <c r="E46" s="276">
        <v>7.6678390057723247</v>
      </c>
      <c r="F46" s="286">
        <v>18061</v>
      </c>
      <c r="G46" s="287">
        <v>0.28484685991861969</v>
      </c>
      <c r="H46" s="286">
        <v>148054</v>
      </c>
      <c r="I46" s="276">
        <v>2.3350156136643219</v>
      </c>
      <c r="J46" s="324">
        <v>85070</v>
      </c>
      <c r="K46" s="276">
        <v>1.3416711352237958</v>
      </c>
      <c r="L46" s="350">
        <v>0</v>
      </c>
      <c r="M46" s="316">
        <f t="shared" ref="M46:M52" si="7">D46+F46+H46+J46+L46</f>
        <v>737372</v>
      </c>
    </row>
    <row r="47" spans="1:13">
      <c r="A47" s="9" t="s">
        <v>54</v>
      </c>
      <c r="B47" s="285">
        <v>0</v>
      </c>
      <c r="C47" s="285">
        <v>743484</v>
      </c>
      <c r="D47" s="285">
        <f t="shared" si="6"/>
        <v>743484</v>
      </c>
      <c r="E47" s="276">
        <v>12.205470006894966</v>
      </c>
      <c r="F47" s="286">
        <v>12299</v>
      </c>
      <c r="G47" s="287">
        <v>0.201907607446564</v>
      </c>
      <c r="H47" s="286">
        <v>122196</v>
      </c>
      <c r="I47" s="276">
        <v>2.0060413041336966</v>
      </c>
      <c r="J47" s="288">
        <v>97385</v>
      </c>
      <c r="K47" s="276">
        <v>1.5987293561414453</v>
      </c>
      <c r="L47" s="346">
        <v>0</v>
      </c>
      <c r="M47" s="316">
        <f t="shared" si="7"/>
        <v>975364</v>
      </c>
    </row>
    <row r="48" spans="1:13">
      <c r="A48" s="9" t="s">
        <v>55</v>
      </c>
      <c r="B48" s="285">
        <v>155800</v>
      </c>
      <c r="C48" s="285">
        <v>360000</v>
      </c>
      <c r="D48" s="285">
        <f t="shared" si="6"/>
        <v>515800</v>
      </c>
      <c r="E48" s="276">
        <v>7.5905405206539811</v>
      </c>
      <c r="F48" s="286">
        <v>37439</v>
      </c>
      <c r="G48" s="287">
        <v>0.55095433608523536</v>
      </c>
      <c r="H48" s="286">
        <v>112904</v>
      </c>
      <c r="I48" s="276">
        <v>1.6615013318028637</v>
      </c>
      <c r="J48" s="288">
        <v>134069</v>
      </c>
      <c r="K48" s="276">
        <v>1.972966609274057</v>
      </c>
      <c r="L48" s="346">
        <v>0</v>
      </c>
      <c r="M48" s="316">
        <f t="shared" si="7"/>
        <v>800212</v>
      </c>
    </row>
    <row r="49" spans="1:13">
      <c r="A49" s="9" t="s">
        <v>56</v>
      </c>
      <c r="B49" s="285">
        <v>0</v>
      </c>
      <c r="C49" s="285">
        <v>1078706</v>
      </c>
      <c r="D49" s="285">
        <f t="shared" si="6"/>
        <v>1078706</v>
      </c>
      <c r="E49" s="276">
        <v>13.873139990997364</v>
      </c>
      <c r="F49" s="286">
        <v>1476</v>
      </c>
      <c r="G49" s="287">
        <v>1.8982702077036846E-2</v>
      </c>
      <c r="H49" s="286">
        <v>164566</v>
      </c>
      <c r="I49" s="276">
        <v>2.1164683943154783</v>
      </c>
      <c r="J49" s="288">
        <v>69012</v>
      </c>
      <c r="K49" s="276">
        <v>0.88755707028486919</v>
      </c>
      <c r="L49" s="346">
        <v>206066</v>
      </c>
      <c r="M49" s="316">
        <f t="shared" si="7"/>
        <v>1519826</v>
      </c>
    </row>
    <row r="50" spans="1:13">
      <c r="A50" s="9" t="s">
        <v>57</v>
      </c>
      <c r="B50" s="285">
        <v>73100</v>
      </c>
      <c r="C50" s="285">
        <v>546065</v>
      </c>
      <c r="D50" s="285">
        <f t="shared" si="6"/>
        <v>619165</v>
      </c>
      <c r="E50" s="276">
        <v>9.2794946346142311</v>
      </c>
      <c r="F50" s="286">
        <v>4018</v>
      </c>
      <c r="G50" s="287">
        <v>6.0218212337389845E-2</v>
      </c>
      <c r="H50" s="286">
        <v>157172</v>
      </c>
      <c r="I50" s="276">
        <v>2.3555542233679034</v>
      </c>
      <c r="J50" s="288">
        <v>177050</v>
      </c>
      <c r="K50" s="276">
        <v>2.6534680175049457</v>
      </c>
      <c r="L50" s="346">
        <v>0</v>
      </c>
      <c r="M50" s="316">
        <f t="shared" si="7"/>
        <v>957405</v>
      </c>
    </row>
    <row r="51" spans="1:13">
      <c r="A51" s="9" t="s">
        <v>58</v>
      </c>
      <c r="B51" s="285">
        <v>966761</v>
      </c>
      <c r="C51" s="285">
        <v>817844</v>
      </c>
      <c r="D51" s="285">
        <f t="shared" si="6"/>
        <v>1784605</v>
      </c>
      <c r="E51" s="276">
        <v>23.488134879374563</v>
      </c>
      <c r="F51" s="286">
        <v>7816</v>
      </c>
      <c r="G51" s="287">
        <v>0.10287053001487254</v>
      </c>
      <c r="H51" s="286">
        <v>159943</v>
      </c>
      <c r="I51" s="276">
        <v>2.1050948288342832</v>
      </c>
      <c r="J51" s="288">
        <v>80019</v>
      </c>
      <c r="K51" s="276">
        <v>1.0531725871622422</v>
      </c>
      <c r="L51" s="346">
        <v>0</v>
      </c>
      <c r="M51" s="316">
        <f t="shared" si="7"/>
        <v>2032383</v>
      </c>
    </row>
    <row r="52" spans="1:13" ht="15.75" thickBot="1">
      <c r="A52" s="252" t="s">
        <v>426</v>
      </c>
      <c r="B52" s="285">
        <v>70000</v>
      </c>
      <c r="C52" s="285">
        <v>111603</v>
      </c>
      <c r="D52" s="285">
        <f t="shared" si="6"/>
        <v>181603</v>
      </c>
      <c r="E52" s="276">
        <v>2.4630147018933433</v>
      </c>
      <c r="F52" s="286">
        <v>293</v>
      </c>
      <c r="G52" s="287">
        <v>3.973851245049639E-3</v>
      </c>
      <c r="H52" s="286">
        <v>159265</v>
      </c>
      <c r="I52" s="276">
        <v>2.1600526230130743</v>
      </c>
      <c r="J52" s="288">
        <v>26937</v>
      </c>
      <c r="K52" s="276">
        <v>0.3653366245320892</v>
      </c>
      <c r="L52" s="346">
        <v>0</v>
      </c>
      <c r="M52" s="316">
        <f t="shared" si="7"/>
        <v>368098</v>
      </c>
    </row>
    <row r="53" spans="1:13" ht="15.75" thickBot="1">
      <c r="A53" s="5"/>
      <c r="B53" s="289"/>
      <c r="C53" s="289"/>
      <c r="D53" s="289"/>
      <c r="E53" s="280"/>
      <c r="F53" s="290"/>
      <c r="G53" s="289"/>
      <c r="H53" s="290"/>
      <c r="I53" s="284"/>
      <c r="J53" s="295"/>
      <c r="K53" s="280"/>
      <c r="L53" s="351"/>
      <c r="M53" s="356"/>
    </row>
    <row r="54" spans="1:13">
      <c r="A54" s="186" t="s">
        <v>60</v>
      </c>
      <c r="B54" s="285"/>
      <c r="D54" s="285"/>
      <c r="E54" s="276"/>
      <c r="F54" s="286"/>
      <c r="G54" s="287"/>
      <c r="H54" s="286"/>
      <c r="I54" s="325"/>
      <c r="J54" s="326"/>
      <c r="K54" s="325"/>
      <c r="L54" s="352"/>
      <c r="M54" s="326"/>
    </row>
    <row r="55" spans="1:13">
      <c r="A55" s="9" t="s">
        <v>61</v>
      </c>
      <c r="B55" s="285">
        <v>521008</v>
      </c>
      <c r="C55" s="285">
        <v>568676</v>
      </c>
      <c r="D55" s="285">
        <f t="shared" ref="D55:D58" si="8">B55+C55</f>
        <v>1089684</v>
      </c>
      <c r="E55" s="276">
        <v>10.005362225690938</v>
      </c>
      <c r="F55" s="286">
        <v>29925</v>
      </c>
      <c r="G55" s="287">
        <v>0.27476815719401343</v>
      </c>
      <c r="H55" s="286">
        <v>231196</v>
      </c>
      <c r="I55" s="276">
        <v>2.1228170048664032</v>
      </c>
      <c r="J55" s="328">
        <v>95220</v>
      </c>
      <c r="K55" s="276">
        <v>0.87429988063538699</v>
      </c>
      <c r="L55" s="350">
        <v>4500</v>
      </c>
      <c r="M55" s="316">
        <f>D55+F55+H55+J55+L55</f>
        <v>1450525</v>
      </c>
    </row>
    <row r="56" spans="1:13">
      <c r="A56" s="9" t="s">
        <v>62</v>
      </c>
      <c r="B56" s="285">
        <v>309660</v>
      </c>
      <c r="C56" s="285">
        <v>1572067</v>
      </c>
      <c r="D56" s="285">
        <f t="shared" si="8"/>
        <v>1881727</v>
      </c>
      <c r="E56" s="276">
        <v>17.901773312784215</v>
      </c>
      <c r="F56" s="286">
        <v>7360</v>
      </c>
      <c r="G56" s="287">
        <v>7.0019217230816069E-2</v>
      </c>
      <c r="H56" s="286">
        <v>224281</v>
      </c>
      <c r="I56" s="276">
        <v>2.1336929429000895</v>
      </c>
      <c r="J56" s="288">
        <v>217012</v>
      </c>
      <c r="K56" s="276">
        <v>2.0645394524040563</v>
      </c>
      <c r="L56" s="346">
        <v>0</v>
      </c>
      <c r="M56" s="316">
        <f>D56+F56+H56+J56+L56</f>
        <v>2330380</v>
      </c>
    </row>
    <row r="57" spans="1:13">
      <c r="A57" s="9" t="s">
        <v>63</v>
      </c>
      <c r="B57" s="285">
        <v>637374</v>
      </c>
      <c r="C57" s="285">
        <v>989906</v>
      </c>
      <c r="D57" s="285">
        <f t="shared" si="8"/>
        <v>1627280</v>
      </c>
      <c r="E57" s="276">
        <v>18.512855517633675</v>
      </c>
      <c r="F57" s="286">
        <v>4744</v>
      </c>
      <c r="G57" s="287">
        <v>5.3970420932878273E-2</v>
      </c>
      <c r="H57" s="286">
        <v>255913</v>
      </c>
      <c r="I57" s="276">
        <v>2.9114106939704207</v>
      </c>
      <c r="J57" s="288">
        <v>319458</v>
      </c>
      <c r="K57" s="276">
        <v>3.6343344709897609</v>
      </c>
      <c r="L57" s="346">
        <v>0</v>
      </c>
      <c r="M57" s="316">
        <f>D57+F57+H57+J57+L57</f>
        <v>2207395</v>
      </c>
    </row>
    <row r="58" spans="1:13" ht="15.75" thickBot="1">
      <c r="A58" s="11" t="s">
        <v>64</v>
      </c>
      <c r="B58" s="285">
        <v>3948</v>
      </c>
      <c r="C58" s="285">
        <v>461419</v>
      </c>
      <c r="D58" s="285">
        <f t="shared" si="8"/>
        <v>465367</v>
      </c>
      <c r="E58" s="276">
        <v>4.464337448796539</v>
      </c>
      <c r="F58" s="286">
        <v>21893</v>
      </c>
      <c r="G58" s="287">
        <v>0.21002292763883693</v>
      </c>
      <c r="H58" s="286">
        <v>203315</v>
      </c>
      <c r="I58" s="276">
        <v>1.9504321716023445</v>
      </c>
      <c r="J58" s="288">
        <v>119002</v>
      </c>
      <c r="K58" s="276">
        <v>1.1416045509924118</v>
      </c>
      <c r="L58" s="346">
        <v>0</v>
      </c>
      <c r="M58" s="316">
        <f>D58+F58+H58+J58+L58</f>
        <v>809577</v>
      </c>
    </row>
    <row r="59" spans="1:13" ht="18" customHeight="1">
      <c r="A59" s="5"/>
      <c r="B59" s="289"/>
      <c r="C59" s="289"/>
      <c r="D59" s="289"/>
      <c r="E59" s="280"/>
      <c r="F59" s="290"/>
      <c r="G59" s="289"/>
      <c r="H59" s="290"/>
      <c r="I59" s="280"/>
      <c r="J59" s="288"/>
      <c r="K59" s="276"/>
      <c r="L59" s="346"/>
      <c r="M59" s="316"/>
    </row>
    <row r="60" spans="1:13" s="179" customFormat="1" ht="18" customHeight="1" thickBot="1">
      <c r="A60" s="5"/>
      <c r="B60" s="289"/>
      <c r="C60" s="289"/>
      <c r="D60" s="289"/>
      <c r="E60" s="280"/>
      <c r="F60" s="290"/>
      <c r="G60" s="289"/>
      <c r="H60" s="290"/>
      <c r="I60" s="280"/>
      <c r="J60" s="329"/>
      <c r="K60" s="330"/>
      <c r="L60" s="353"/>
      <c r="M60" s="329"/>
    </row>
    <row r="61" spans="1:13" s="179" customFormat="1">
      <c r="A61" s="186" t="s">
        <v>65</v>
      </c>
      <c r="B61" s="285"/>
      <c r="C61" s="285"/>
      <c r="D61" s="285"/>
      <c r="E61" s="276"/>
      <c r="F61" s="286"/>
      <c r="G61" s="287"/>
      <c r="H61" s="286"/>
      <c r="I61" s="325"/>
      <c r="J61" s="375"/>
      <c r="K61" s="332"/>
      <c r="L61" s="376"/>
      <c r="M61" s="375"/>
    </row>
    <row r="62" spans="1:13" s="97" customFormat="1" ht="14.25" customHeight="1">
      <c r="A62" s="187" t="s">
        <v>66</v>
      </c>
      <c r="B62" s="285">
        <v>66629</v>
      </c>
      <c r="C62" s="285">
        <v>2238886</v>
      </c>
      <c r="D62" s="285">
        <f t="shared" ref="D62:D66" si="9">B62+C62</f>
        <v>2305515</v>
      </c>
      <c r="E62" s="331">
        <v>10.420124200021695</v>
      </c>
      <c r="F62" s="286">
        <v>42234</v>
      </c>
      <c r="G62" s="287">
        <v>0.19088295910619374</v>
      </c>
      <c r="H62" s="286">
        <v>479980</v>
      </c>
      <c r="I62" s="332">
        <v>2.1693423003217993</v>
      </c>
      <c r="J62" s="375">
        <v>303429</v>
      </c>
      <c r="K62" s="332">
        <v>1.3713933181473046</v>
      </c>
      <c r="L62" s="377">
        <v>0</v>
      </c>
      <c r="M62" s="378">
        <f t="shared" ref="M62:M66" si="10">D62+F62+H62+J62+L62</f>
        <v>3131158</v>
      </c>
    </row>
    <row r="63" spans="1:13">
      <c r="A63" s="9" t="s">
        <v>67</v>
      </c>
      <c r="B63" s="285">
        <v>1555953</v>
      </c>
      <c r="C63" s="285">
        <v>2442360</v>
      </c>
      <c r="D63" s="285">
        <f t="shared" si="9"/>
        <v>3998313</v>
      </c>
      <c r="E63" s="333">
        <v>13.239183989722058</v>
      </c>
      <c r="F63" s="286">
        <v>33899</v>
      </c>
      <c r="G63" s="287">
        <v>0.11224611431560963</v>
      </c>
      <c r="H63" s="286">
        <v>579656</v>
      </c>
      <c r="I63" s="333">
        <v>1.9193525956437951</v>
      </c>
      <c r="J63" s="334">
        <v>497808</v>
      </c>
      <c r="K63" s="333">
        <v>1.6483381124878314</v>
      </c>
      <c r="L63" s="346">
        <v>0</v>
      </c>
      <c r="M63" s="316">
        <f t="shared" si="10"/>
        <v>5109676</v>
      </c>
    </row>
    <row r="64" spans="1:13" ht="15.75" thickBot="1">
      <c r="A64" s="11" t="s">
        <v>68</v>
      </c>
      <c r="B64" s="285">
        <v>1378250</v>
      </c>
      <c r="C64" s="285">
        <v>875000</v>
      </c>
      <c r="D64" s="285">
        <f t="shared" si="9"/>
        <v>2253250</v>
      </c>
      <c r="E64" s="276">
        <v>11.086973636301012</v>
      </c>
      <c r="F64" s="286">
        <v>112640</v>
      </c>
      <c r="G64" s="287">
        <v>0.55423797199287517</v>
      </c>
      <c r="H64" s="286">
        <v>424089</v>
      </c>
      <c r="I64" s="281">
        <v>2.0867030122912507</v>
      </c>
      <c r="J64" s="288">
        <v>110851</v>
      </c>
      <c r="K64" s="281">
        <v>0.54543531102079379</v>
      </c>
      <c r="L64" s="346">
        <v>0</v>
      </c>
      <c r="M64" s="316">
        <f t="shared" si="10"/>
        <v>2900830</v>
      </c>
    </row>
    <row r="65" spans="1:15" ht="15.75" thickBot="1">
      <c r="A65" s="9" t="s">
        <v>70</v>
      </c>
      <c r="B65" s="285">
        <v>1897000</v>
      </c>
      <c r="C65" s="285">
        <v>1605284</v>
      </c>
      <c r="D65" s="285">
        <f t="shared" si="9"/>
        <v>3502284</v>
      </c>
      <c r="E65" s="276">
        <v>14.518503165042345</v>
      </c>
      <c r="F65" s="286">
        <v>5152</v>
      </c>
      <c r="G65" s="287">
        <v>2.1357299495500127E-2</v>
      </c>
      <c r="H65" s="286">
        <v>497251</v>
      </c>
      <c r="I65" s="281">
        <v>2.0613234727167962</v>
      </c>
      <c r="J65" s="288">
        <v>283719</v>
      </c>
      <c r="K65" s="281">
        <v>1.1761396846979426</v>
      </c>
      <c r="L65" s="349">
        <v>0</v>
      </c>
      <c r="M65" s="316">
        <f t="shared" si="10"/>
        <v>4288406</v>
      </c>
    </row>
    <row r="66" spans="1:15" ht="15.75" thickBot="1">
      <c r="A66" s="11" t="s">
        <v>69</v>
      </c>
      <c r="B66" s="285">
        <v>599449</v>
      </c>
      <c r="C66" s="285">
        <v>2886711</v>
      </c>
      <c r="D66" s="285">
        <f t="shared" si="9"/>
        <v>3486160</v>
      </c>
      <c r="E66" s="278">
        <v>21.14</v>
      </c>
      <c r="F66" s="286">
        <v>28203</v>
      </c>
      <c r="G66" s="287">
        <v>0.1709935975166125</v>
      </c>
      <c r="H66" s="286">
        <v>472055</v>
      </c>
      <c r="I66" s="282">
        <v>2.8620495222389288</v>
      </c>
      <c r="J66" s="292">
        <v>256217</v>
      </c>
      <c r="K66" s="282">
        <v>1.5534328466799243</v>
      </c>
      <c r="L66" s="346">
        <v>0</v>
      </c>
      <c r="M66" s="316">
        <f t="shared" si="10"/>
        <v>4242635</v>
      </c>
      <c r="O66" s="233"/>
    </row>
    <row r="67" spans="1:15" ht="15.75" thickBot="1">
      <c r="A67" s="5"/>
      <c r="B67" s="289"/>
      <c r="C67" s="289"/>
      <c r="D67" s="289"/>
      <c r="E67" s="335"/>
      <c r="F67" s="290"/>
      <c r="G67" s="289"/>
      <c r="H67" s="290"/>
      <c r="I67" s="335"/>
      <c r="J67" s="295"/>
      <c r="K67" s="335"/>
      <c r="L67" s="351"/>
      <c r="M67" s="356"/>
    </row>
    <row r="68" spans="1:15" ht="15.75" thickBot="1">
      <c r="A68" s="185" t="s">
        <v>71</v>
      </c>
      <c r="B68" s="285"/>
      <c r="D68" s="285"/>
      <c r="E68" s="281"/>
      <c r="G68" s="287"/>
      <c r="I68" s="281"/>
      <c r="J68" s="288"/>
      <c r="K68" s="281"/>
      <c r="L68" s="346"/>
      <c r="M68" s="316"/>
    </row>
    <row r="69" spans="1:15">
      <c r="A69" s="3" t="s">
        <v>72</v>
      </c>
      <c r="B69" s="285">
        <v>68725</v>
      </c>
      <c r="C69" s="285">
        <v>15400</v>
      </c>
      <c r="D69" s="285">
        <f t="shared" ref="D69:D70" si="11">B69+C69</f>
        <v>84125</v>
      </c>
      <c r="E69" s="281">
        <v>24.793692897141174</v>
      </c>
      <c r="F69" s="296">
        <v>0</v>
      </c>
      <c r="G69" s="287">
        <v>0</v>
      </c>
      <c r="H69" s="296">
        <v>0</v>
      </c>
      <c r="I69" s="325">
        <v>0</v>
      </c>
      <c r="J69" s="326">
        <v>447</v>
      </c>
      <c r="K69" s="325">
        <v>0.13174182139699381</v>
      </c>
      <c r="L69" s="352">
        <v>0</v>
      </c>
      <c r="M69" s="326">
        <f>D69+F69+H69+J69+L69</f>
        <v>84572</v>
      </c>
    </row>
    <row r="70" spans="1:15" ht="15.75" thickBot="1">
      <c r="A70" s="119" t="s">
        <v>73</v>
      </c>
      <c r="B70" s="285">
        <v>327252</v>
      </c>
      <c r="C70" s="285">
        <v>0</v>
      </c>
      <c r="D70" s="285">
        <f t="shared" si="11"/>
        <v>327252</v>
      </c>
      <c r="E70" s="281">
        <v>20.874657141034636</v>
      </c>
      <c r="F70" s="296">
        <v>0</v>
      </c>
      <c r="G70" s="287">
        <v>0</v>
      </c>
      <c r="H70" s="296">
        <v>0</v>
      </c>
      <c r="I70" s="276">
        <v>0</v>
      </c>
      <c r="J70" s="288">
        <v>13920</v>
      </c>
      <c r="K70" s="276">
        <v>0.88792498564776423</v>
      </c>
      <c r="L70" s="346">
        <v>0</v>
      </c>
      <c r="M70" s="379">
        <f>D70+F70+H70+J70+L70</f>
        <v>341172</v>
      </c>
    </row>
    <row r="71" spans="1:15" ht="15.75" thickBot="1">
      <c r="A71" s="112"/>
      <c r="B71" s="358"/>
      <c r="C71" s="359"/>
      <c r="D71" s="360"/>
      <c r="E71" s="336"/>
      <c r="F71" s="361"/>
      <c r="G71" s="297"/>
      <c r="H71" s="361"/>
      <c r="I71" s="283"/>
      <c r="J71" s="362"/>
      <c r="K71" s="283"/>
      <c r="L71" s="346"/>
      <c r="M71" s="316"/>
    </row>
    <row r="72" spans="1:15" ht="15.75" thickBot="1">
      <c r="A72" s="114" t="s">
        <v>74</v>
      </c>
      <c r="B72" s="363">
        <f>SUM(B5:B70)</f>
        <v>12395733</v>
      </c>
      <c r="C72" s="364">
        <f>SUM(C5:C70)</f>
        <v>24989968</v>
      </c>
      <c r="D72" s="365">
        <f>SUM(D5:D70)</f>
        <v>37385701</v>
      </c>
      <c r="E72" s="366">
        <f>D72/2969656</f>
        <v>12.589236261708427</v>
      </c>
      <c r="F72" s="367">
        <f>SUM(F5:F70)</f>
        <v>676793</v>
      </c>
      <c r="G72" s="368">
        <f>F72/2969656</f>
        <v>0.22790282780227744</v>
      </c>
      <c r="H72" s="367">
        <f>SUM(H5:H70)</f>
        <v>6686582</v>
      </c>
      <c r="I72" s="369">
        <f>H72/2969656</f>
        <v>2.251635206232641</v>
      </c>
      <c r="J72" s="370">
        <f>SUM(J5:J70)</f>
        <v>4847037</v>
      </c>
      <c r="K72" s="371">
        <f>J72/2969656</f>
        <v>1.6321880379410949</v>
      </c>
      <c r="L72" s="372">
        <f>SUM(L5:L71)</f>
        <v>221694</v>
      </c>
      <c r="M72" s="373">
        <f>SUM(M5:M71)</f>
        <v>49817807</v>
      </c>
      <c r="N72" s="12"/>
      <c r="O72" s="374"/>
    </row>
    <row r="73" spans="1:15">
      <c r="B73" s="338"/>
      <c r="C73" s="339"/>
      <c r="D73" s="113"/>
      <c r="E73" s="275"/>
      <c r="F73" s="340"/>
      <c r="G73" s="298"/>
      <c r="H73" s="337"/>
      <c r="I73" s="275"/>
      <c r="J73" s="341"/>
      <c r="K73" s="275"/>
      <c r="L73" s="273"/>
      <c r="M73" s="357"/>
      <c r="O73" s="374"/>
    </row>
    <row r="74" spans="1:15" ht="45">
      <c r="A74" s="115" t="s">
        <v>433</v>
      </c>
      <c r="B74" s="272"/>
      <c r="C74" s="273"/>
      <c r="D74" s="272"/>
      <c r="E74" s="273"/>
      <c r="F74" s="272"/>
      <c r="G74" s="274"/>
      <c r="H74" s="272"/>
      <c r="I74" s="273"/>
      <c r="J74" s="273"/>
      <c r="K74" s="273"/>
    </row>
    <row r="76" spans="1:15">
      <c r="A76" s="143" t="s">
        <v>399</v>
      </c>
    </row>
    <row r="78" spans="1:15" ht="60">
      <c r="A78" s="253" t="s">
        <v>428</v>
      </c>
    </row>
  </sheetData>
  <mergeCells count="4">
    <mergeCell ref="B1:E1"/>
    <mergeCell ref="F1:G1"/>
    <mergeCell ref="H1:I1"/>
    <mergeCell ref="J1:K1"/>
  </mergeCells>
  <pageMargins left="0.7" right="0.7" top="0.75" bottom="0.75" header="0.3" footer="0.3"/>
  <pageSetup paperSize="5" orientation="landscape" horizontalDpi="4294967293" verticalDpi="4294967293" r:id="rId1"/>
  <headerFooter>
    <oddHeader>&amp;L2017 Annual Statistical Report&amp;CIncome</oddHeader>
  </headerFooter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defaultGridColor="0" view="pageLayout" topLeftCell="A64" colorId="8" zoomScaleNormal="90" workbookViewId="0">
      <selection activeCell="E74" sqref="E74"/>
    </sheetView>
  </sheetViews>
  <sheetFormatPr defaultRowHeight="15"/>
  <cols>
    <col min="1" max="1" width="39.140625" customWidth="1"/>
    <col min="2" max="2" width="14.28515625" bestFit="1" customWidth="1"/>
    <col min="3" max="3" width="12.85546875" customWidth="1"/>
    <col min="4" max="4" width="14.42578125" bestFit="1" customWidth="1"/>
    <col min="5" max="5" width="10" customWidth="1"/>
    <col min="6" max="6" width="12.7109375" style="233" bestFit="1" customWidth="1"/>
    <col min="7" max="7" width="11.85546875" style="233" bestFit="1" customWidth="1"/>
    <col min="8" max="8" width="12.5703125" style="233" bestFit="1" customWidth="1"/>
    <col min="9" max="9" width="12.85546875" style="233" bestFit="1" customWidth="1"/>
    <col min="10" max="10" width="9.28515625" style="470" customWidth="1"/>
    <col min="11" max="11" width="14.28515625" style="233" bestFit="1" customWidth="1"/>
    <col min="12" max="12" width="9.28515625" style="479" bestFit="1" customWidth="1"/>
    <col min="13" max="14" width="15.85546875" style="233" customWidth="1"/>
    <col min="15" max="15" width="12.140625" style="233" customWidth="1"/>
  </cols>
  <sheetData>
    <row r="1" spans="1:15">
      <c r="A1" s="116" t="s">
        <v>91</v>
      </c>
      <c r="B1" s="686" t="s">
        <v>92</v>
      </c>
      <c r="C1" s="687"/>
      <c r="D1" s="687"/>
      <c r="E1" s="171"/>
      <c r="F1" s="693" t="s">
        <v>93</v>
      </c>
      <c r="G1" s="694"/>
      <c r="H1" s="688" t="s">
        <v>93</v>
      </c>
      <c r="I1" s="695"/>
      <c r="J1" s="696"/>
      <c r="K1" s="686" t="s">
        <v>94</v>
      </c>
      <c r="L1" s="688"/>
      <c r="M1" s="689" t="s">
        <v>377</v>
      </c>
      <c r="N1" s="421"/>
      <c r="O1" s="691" t="s">
        <v>95</v>
      </c>
    </row>
    <row r="2" spans="1:15" ht="39">
      <c r="A2" s="117" t="s">
        <v>2</v>
      </c>
      <c r="B2" s="19" t="s">
        <v>96</v>
      </c>
      <c r="C2" s="20" t="s">
        <v>97</v>
      </c>
      <c r="D2" s="20" t="s">
        <v>98</v>
      </c>
      <c r="E2" s="172" t="s">
        <v>99</v>
      </c>
      <c r="F2" s="442" t="s">
        <v>100</v>
      </c>
      <c r="G2" s="443" t="s">
        <v>101</v>
      </c>
      <c r="H2" s="443" t="s">
        <v>102</v>
      </c>
      <c r="I2" s="443" t="s">
        <v>98</v>
      </c>
      <c r="J2" s="462" t="s">
        <v>99</v>
      </c>
      <c r="K2" s="433" t="s">
        <v>98</v>
      </c>
      <c r="L2" s="471" t="s">
        <v>99</v>
      </c>
      <c r="M2" s="690"/>
      <c r="N2" s="422" t="s">
        <v>421</v>
      </c>
      <c r="O2" s="692"/>
    </row>
    <row r="3" spans="1:15">
      <c r="A3" s="1" t="s">
        <v>14</v>
      </c>
      <c r="B3" s="21"/>
      <c r="C3" s="22"/>
      <c r="D3" s="22"/>
      <c r="E3" s="23"/>
      <c r="F3" s="423"/>
      <c r="G3" s="444"/>
      <c r="H3" s="444"/>
      <c r="I3" s="444"/>
      <c r="J3" s="463"/>
      <c r="K3" s="423"/>
      <c r="L3" s="472"/>
      <c r="M3" s="423"/>
      <c r="N3" s="424"/>
      <c r="O3" s="425"/>
    </row>
    <row r="4" spans="1:15">
      <c r="A4" s="3" t="s">
        <v>15</v>
      </c>
      <c r="B4" s="416">
        <v>73127</v>
      </c>
      <c r="C4" s="416">
        <v>34710</v>
      </c>
      <c r="D4" s="416">
        <v>107837</v>
      </c>
      <c r="E4" s="417">
        <v>0.87500912845562762</v>
      </c>
      <c r="F4" s="434">
        <v>4859</v>
      </c>
      <c r="G4" s="445">
        <v>0</v>
      </c>
      <c r="H4" s="445">
        <v>423</v>
      </c>
      <c r="I4" s="445">
        <v>5282</v>
      </c>
      <c r="J4" s="464">
        <v>4.2859113444389446E-2</v>
      </c>
      <c r="K4" s="434">
        <v>10122</v>
      </c>
      <c r="L4" s="473">
        <v>8.2131758099982966E-2</v>
      </c>
      <c r="M4" s="233">
        <v>123241</v>
      </c>
      <c r="N4" s="426">
        <v>14.912996127783156</v>
      </c>
      <c r="O4" s="233">
        <v>0</v>
      </c>
    </row>
    <row r="5" spans="1:15">
      <c r="A5" s="3" t="s">
        <v>16</v>
      </c>
      <c r="B5" s="416">
        <v>102677</v>
      </c>
      <c r="C5" s="416">
        <v>34067</v>
      </c>
      <c r="D5" s="416">
        <v>136744</v>
      </c>
      <c r="E5" s="417">
        <v>0.74037337029497119</v>
      </c>
      <c r="F5" s="434">
        <v>16360</v>
      </c>
      <c r="G5" s="445">
        <v>0</v>
      </c>
      <c r="H5" s="445">
        <v>0</v>
      </c>
      <c r="I5" s="445">
        <v>16360</v>
      </c>
      <c r="J5" s="464">
        <v>8.8577987612076053E-2</v>
      </c>
      <c r="K5" s="434">
        <v>31592</v>
      </c>
      <c r="L5" s="473">
        <v>0.17104864209295276</v>
      </c>
      <c r="M5" s="233">
        <v>184696</v>
      </c>
      <c r="N5" s="426">
        <v>18.010336421257922</v>
      </c>
      <c r="O5" s="233">
        <v>0</v>
      </c>
    </row>
    <row r="6" spans="1:15">
      <c r="A6" s="3" t="s">
        <v>17</v>
      </c>
      <c r="B6" s="416">
        <v>124011</v>
      </c>
      <c r="C6" s="416">
        <v>50968</v>
      </c>
      <c r="D6" s="416">
        <v>174979</v>
      </c>
      <c r="E6" s="417">
        <v>0.66647749130618605</v>
      </c>
      <c r="F6" s="434">
        <v>12617</v>
      </c>
      <c r="G6" s="445">
        <v>0</v>
      </c>
      <c r="H6" s="445">
        <v>591</v>
      </c>
      <c r="I6" s="445">
        <v>13208</v>
      </c>
      <c r="J6" s="464">
        <v>5.0307949554930051E-2</v>
      </c>
      <c r="K6" s="434">
        <v>74356</v>
      </c>
      <c r="L6" s="473">
        <v>0.28321455913888394</v>
      </c>
      <c r="M6" s="233">
        <v>262543</v>
      </c>
      <c r="N6" s="426">
        <v>13.416270632122234</v>
      </c>
      <c r="O6" s="233">
        <v>0</v>
      </c>
    </row>
    <row r="7" spans="1:15">
      <c r="A7" s="3" t="s">
        <v>18</v>
      </c>
      <c r="B7" s="416">
        <v>56671</v>
      </c>
      <c r="C7" s="416">
        <v>21954</v>
      </c>
      <c r="D7" s="416">
        <v>78625</v>
      </c>
      <c r="E7" s="417">
        <v>0.64595502756348644</v>
      </c>
      <c r="F7" s="434">
        <v>2077</v>
      </c>
      <c r="G7" s="445">
        <v>2077</v>
      </c>
      <c r="H7" s="445">
        <v>1309</v>
      </c>
      <c r="I7" s="445">
        <v>5463</v>
      </c>
      <c r="J7" s="464">
        <v>4.488206442708205E-2</v>
      </c>
      <c r="K7" s="434">
        <v>37631</v>
      </c>
      <c r="L7" s="473">
        <v>0.30916290800943158</v>
      </c>
      <c r="M7" s="233">
        <v>121719</v>
      </c>
      <c r="N7" s="426">
        <v>13.318634423897581</v>
      </c>
      <c r="O7" s="233">
        <v>0</v>
      </c>
    </row>
    <row r="8" spans="1:15">
      <c r="A8" s="3" t="s">
        <v>20</v>
      </c>
      <c r="B8" s="416">
        <v>70336</v>
      </c>
      <c r="C8" s="416">
        <v>32478</v>
      </c>
      <c r="D8" s="416">
        <v>102814</v>
      </c>
      <c r="E8" s="417">
        <v>0.86569275459941897</v>
      </c>
      <c r="F8" s="434">
        <v>3437</v>
      </c>
      <c r="G8" s="445">
        <v>0</v>
      </c>
      <c r="H8" s="445">
        <v>0</v>
      </c>
      <c r="I8" s="445">
        <v>3437</v>
      </c>
      <c r="J8" s="464">
        <v>2.8939502378646908E-2</v>
      </c>
      <c r="K8" s="434">
        <v>12514</v>
      </c>
      <c r="L8" s="473">
        <v>0.10536774302193407</v>
      </c>
      <c r="M8" s="233">
        <v>118765</v>
      </c>
      <c r="N8" s="426">
        <v>13.951016093034182</v>
      </c>
      <c r="O8" s="233">
        <v>0</v>
      </c>
    </row>
    <row r="9" spans="1:15">
      <c r="A9" s="3" t="s">
        <v>21</v>
      </c>
      <c r="B9" s="416">
        <v>78000</v>
      </c>
      <c r="C9" s="416">
        <v>25851</v>
      </c>
      <c r="D9" s="416">
        <v>103851</v>
      </c>
      <c r="E9" s="417">
        <v>0.85076350886391194</v>
      </c>
      <c r="F9" s="434">
        <v>13256</v>
      </c>
      <c r="G9" s="445">
        <v>3361</v>
      </c>
      <c r="H9" s="445">
        <v>1600</v>
      </c>
      <c r="I9" s="445">
        <v>18217</v>
      </c>
      <c r="J9" s="464">
        <v>0.14923649113608808</v>
      </c>
      <c r="K9" s="434">
        <v>0</v>
      </c>
      <c r="L9" s="473">
        <v>0</v>
      </c>
      <c r="M9" s="233">
        <v>122068</v>
      </c>
      <c r="N9" s="426">
        <v>16.610151040957952</v>
      </c>
      <c r="O9" s="233">
        <v>0</v>
      </c>
    </row>
    <row r="10" spans="1:15">
      <c r="A10" s="3" t="s">
        <v>22</v>
      </c>
      <c r="B10" s="416">
        <v>68643</v>
      </c>
      <c r="C10" s="416">
        <v>13869</v>
      </c>
      <c r="D10" s="416">
        <v>82512</v>
      </c>
      <c r="E10" s="417">
        <v>0.68673014182036085</v>
      </c>
      <c r="F10" s="434">
        <v>2230</v>
      </c>
      <c r="G10" s="445">
        <v>0</v>
      </c>
      <c r="H10" s="445">
        <v>0</v>
      </c>
      <c r="I10" s="445">
        <v>2230</v>
      </c>
      <c r="J10" s="464">
        <v>1.855982422265131E-2</v>
      </c>
      <c r="K10" s="434">
        <v>35410</v>
      </c>
      <c r="L10" s="473">
        <v>0.2947100339569878</v>
      </c>
      <c r="M10" s="233">
        <v>120152</v>
      </c>
      <c r="N10" s="426">
        <v>10.885305308932777</v>
      </c>
      <c r="O10" s="233">
        <v>0</v>
      </c>
    </row>
    <row r="11" spans="1:15">
      <c r="A11" s="3" t="s">
        <v>23</v>
      </c>
      <c r="B11" s="416">
        <v>88250</v>
      </c>
      <c r="C11" s="416">
        <v>26354</v>
      </c>
      <c r="D11" s="416">
        <v>114604</v>
      </c>
      <c r="E11" s="417">
        <v>0.76177182207332961</v>
      </c>
      <c r="F11" s="434">
        <v>4821</v>
      </c>
      <c r="G11" s="445">
        <v>0</v>
      </c>
      <c r="H11" s="445">
        <v>0</v>
      </c>
      <c r="I11" s="445">
        <v>4821</v>
      </c>
      <c r="J11" s="464">
        <v>3.2045146366754408E-2</v>
      </c>
      <c r="K11" s="434">
        <v>31019</v>
      </c>
      <c r="L11" s="473">
        <v>0.20618303155991599</v>
      </c>
      <c r="M11" s="233">
        <v>150444</v>
      </c>
      <c r="N11" s="426">
        <v>25.734519329456038</v>
      </c>
      <c r="O11" s="233">
        <v>0</v>
      </c>
    </row>
    <row r="12" spans="1:15">
      <c r="A12" s="3" t="s">
        <v>24</v>
      </c>
      <c r="B12" s="416">
        <v>81506</v>
      </c>
      <c r="C12" s="416">
        <v>33329</v>
      </c>
      <c r="D12" s="416">
        <v>114835</v>
      </c>
      <c r="E12" s="417">
        <v>0.70662474155754651</v>
      </c>
      <c r="F12" s="434">
        <v>1847</v>
      </c>
      <c r="G12" s="445">
        <v>0</v>
      </c>
      <c r="H12" s="445">
        <v>1848</v>
      </c>
      <c r="I12" s="445">
        <v>3695</v>
      </c>
      <c r="J12" s="464">
        <v>2.2736782514522005E-2</v>
      </c>
      <c r="K12" s="434">
        <v>43982</v>
      </c>
      <c r="L12" s="473">
        <v>0.2706384759279315</v>
      </c>
      <c r="M12" s="233">
        <v>162512</v>
      </c>
      <c r="N12" s="426">
        <v>11.290259830484924</v>
      </c>
      <c r="O12" s="233">
        <v>0</v>
      </c>
    </row>
    <row r="13" spans="1:15">
      <c r="A13" s="3" t="s">
        <v>25</v>
      </c>
      <c r="B13" s="416">
        <v>52782</v>
      </c>
      <c r="C13" s="416">
        <v>22597</v>
      </c>
      <c r="D13" s="416">
        <v>75379</v>
      </c>
      <c r="E13" s="417">
        <v>0.63691054574950778</v>
      </c>
      <c r="F13" s="434">
        <v>4395</v>
      </c>
      <c r="G13" s="445">
        <v>981</v>
      </c>
      <c r="H13" s="445">
        <v>162</v>
      </c>
      <c r="I13" s="445">
        <v>5538</v>
      </c>
      <c r="J13" s="464">
        <v>4.6793014000726649E-2</v>
      </c>
      <c r="K13" s="434">
        <v>37434</v>
      </c>
      <c r="L13" s="473">
        <v>0.31629644024976555</v>
      </c>
      <c r="M13" s="233">
        <v>118351</v>
      </c>
      <c r="N13" s="426">
        <v>13.081795070189013</v>
      </c>
      <c r="O13" s="233">
        <v>0</v>
      </c>
    </row>
    <row r="14" spans="1:15">
      <c r="A14" s="3" t="s">
        <v>26</v>
      </c>
      <c r="B14" s="416">
        <v>54038</v>
      </c>
      <c r="C14" s="416">
        <v>19057</v>
      </c>
      <c r="D14" s="416">
        <v>73095</v>
      </c>
      <c r="E14" s="417">
        <v>0.75786952554744524</v>
      </c>
      <c r="F14" s="434">
        <v>10960</v>
      </c>
      <c r="G14" s="445">
        <v>0</v>
      </c>
      <c r="H14" s="445">
        <v>565</v>
      </c>
      <c r="I14" s="445">
        <v>11525</v>
      </c>
      <c r="J14" s="464">
        <v>0.11949444260119442</v>
      </c>
      <c r="K14" s="434">
        <v>11828</v>
      </c>
      <c r="L14" s="473">
        <v>0.12263603185136032</v>
      </c>
      <c r="M14" s="233">
        <v>96448</v>
      </c>
      <c r="N14" s="426">
        <v>7.7337823751102555</v>
      </c>
      <c r="O14" s="233">
        <v>0</v>
      </c>
    </row>
    <row r="15" spans="1:15">
      <c r="A15" s="5"/>
      <c r="B15" s="418"/>
      <c r="C15" s="418"/>
      <c r="D15" s="418"/>
      <c r="E15" s="419"/>
      <c r="F15" s="435"/>
      <c r="G15" s="446"/>
      <c r="H15" s="446"/>
      <c r="I15" s="446"/>
      <c r="J15" s="465"/>
      <c r="K15" s="435"/>
      <c r="L15" s="47"/>
      <c r="M15" s="420"/>
      <c r="N15" s="427"/>
      <c r="O15" s="420"/>
    </row>
    <row r="16" spans="1:15">
      <c r="A16" s="6" t="s">
        <v>27</v>
      </c>
      <c r="B16" s="416"/>
      <c r="C16" s="416"/>
      <c r="D16" s="416"/>
      <c r="E16" s="417"/>
      <c r="F16" s="436"/>
      <c r="G16" s="447"/>
      <c r="H16" s="447"/>
      <c r="I16" s="447"/>
      <c r="J16" s="464"/>
      <c r="K16" s="436"/>
      <c r="L16" s="473"/>
      <c r="N16" s="428"/>
    </row>
    <row r="17" spans="1:15">
      <c r="A17" s="3" t="s">
        <v>28</v>
      </c>
      <c r="B17" s="416">
        <v>359879</v>
      </c>
      <c r="C17" s="416">
        <v>147672</v>
      </c>
      <c r="D17" s="416">
        <v>507551</v>
      </c>
      <c r="E17" s="417">
        <v>0.7045796546171359</v>
      </c>
      <c r="F17" s="434">
        <v>37969</v>
      </c>
      <c r="G17" s="445">
        <v>12868</v>
      </c>
      <c r="H17" s="445">
        <v>3488</v>
      </c>
      <c r="I17" s="445">
        <v>54325</v>
      </c>
      <c r="J17" s="464">
        <v>7.5413682047864958E-2</v>
      </c>
      <c r="K17" s="434">
        <v>158484</v>
      </c>
      <c r="L17" s="473">
        <v>0.22000666333499916</v>
      </c>
      <c r="M17" s="233">
        <v>720360</v>
      </c>
      <c r="N17" s="426">
        <v>22.004459785563736</v>
      </c>
      <c r="O17" s="233">
        <v>11128</v>
      </c>
    </row>
    <row r="18" spans="1:15">
      <c r="A18" s="3" t="s">
        <v>29</v>
      </c>
      <c r="B18" s="416">
        <v>307692</v>
      </c>
      <c r="C18" s="416">
        <v>76894</v>
      </c>
      <c r="D18" s="416">
        <v>384586</v>
      </c>
      <c r="E18" s="417">
        <v>0.66809230640947248</v>
      </c>
      <c r="F18" s="434">
        <v>25360</v>
      </c>
      <c r="G18" s="445">
        <v>23845</v>
      </c>
      <c r="H18" s="445">
        <v>10658</v>
      </c>
      <c r="I18" s="445">
        <v>59863</v>
      </c>
      <c r="J18" s="464">
        <v>0.10399237033742843</v>
      </c>
      <c r="K18" s="434">
        <v>131199</v>
      </c>
      <c r="L18" s="473">
        <v>0.22791532325309913</v>
      </c>
      <c r="M18" s="233">
        <v>575648</v>
      </c>
      <c r="N18" s="426">
        <v>24.17774791045403</v>
      </c>
      <c r="O18" s="233">
        <v>0</v>
      </c>
    </row>
    <row r="19" spans="1:15">
      <c r="A19" s="3" t="s">
        <v>30</v>
      </c>
      <c r="B19" s="416">
        <v>215061</v>
      </c>
      <c r="C19" s="416">
        <v>66859</v>
      </c>
      <c r="D19" s="416">
        <v>281920</v>
      </c>
      <c r="E19" s="417">
        <v>0.61963027027502249</v>
      </c>
      <c r="F19" s="434">
        <v>10010</v>
      </c>
      <c r="G19" s="445">
        <v>1314</v>
      </c>
      <c r="H19" s="445">
        <v>0</v>
      </c>
      <c r="I19" s="445">
        <v>11324</v>
      </c>
      <c r="J19" s="464">
        <v>2.488895140676204E-2</v>
      </c>
      <c r="K19" s="434">
        <v>161737</v>
      </c>
      <c r="L19" s="473">
        <v>0.35548077831821551</v>
      </c>
      <c r="M19" s="233">
        <v>454981</v>
      </c>
      <c r="N19" s="426">
        <v>12.716425836384472</v>
      </c>
      <c r="O19" s="233">
        <v>0</v>
      </c>
    </row>
    <row r="20" spans="1:15">
      <c r="A20" s="3" t="s">
        <v>31</v>
      </c>
      <c r="B20" s="416">
        <v>218061</v>
      </c>
      <c r="C20" s="416">
        <v>47887</v>
      </c>
      <c r="D20" s="416">
        <v>265948</v>
      </c>
      <c r="E20" s="417">
        <v>0.46339831471246262</v>
      </c>
      <c r="F20" s="437">
        <v>36140</v>
      </c>
      <c r="G20" s="448">
        <v>3000</v>
      </c>
      <c r="H20" s="448">
        <v>14743</v>
      </c>
      <c r="I20" s="448">
        <v>53883</v>
      </c>
      <c r="J20" s="464">
        <v>9.3887870529771322E-2</v>
      </c>
      <c r="K20" s="437">
        <v>254077</v>
      </c>
      <c r="L20" s="473">
        <v>0.44271381475776606</v>
      </c>
      <c r="M20" s="233">
        <v>573908</v>
      </c>
      <c r="N20" s="426">
        <v>17.677200763876055</v>
      </c>
      <c r="O20" s="233">
        <v>0</v>
      </c>
    </row>
    <row r="21" spans="1:15">
      <c r="A21" s="3" t="s">
        <v>32</v>
      </c>
      <c r="B21" s="416">
        <v>167456</v>
      </c>
      <c r="C21" s="416">
        <v>62007</v>
      </c>
      <c r="D21" s="416">
        <v>229463</v>
      </c>
      <c r="E21" s="417">
        <v>0.64870083425918856</v>
      </c>
      <c r="F21" s="434">
        <v>10629</v>
      </c>
      <c r="G21" s="445">
        <v>7529</v>
      </c>
      <c r="H21" s="445">
        <v>3524</v>
      </c>
      <c r="I21" s="445">
        <v>21682</v>
      </c>
      <c r="J21" s="464">
        <v>6.1295858105261967E-2</v>
      </c>
      <c r="K21" s="434">
        <v>102582</v>
      </c>
      <c r="L21" s="473">
        <v>0.29000330763554943</v>
      </c>
      <c r="M21" s="233">
        <v>353727</v>
      </c>
      <c r="N21" s="426">
        <v>16.626415981198591</v>
      </c>
      <c r="O21" s="233">
        <v>0</v>
      </c>
    </row>
    <row r="22" spans="1:15">
      <c r="A22" s="3" t="s">
        <v>33</v>
      </c>
      <c r="B22" s="416">
        <v>266671</v>
      </c>
      <c r="C22" s="416">
        <v>104435</v>
      </c>
      <c r="D22" s="416">
        <v>371106</v>
      </c>
      <c r="E22" s="417">
        <v>0.7377060911949811</v>
      </c>
      <c r="F22" s="434">
        <v>27134</v>
      </c>
      <c r="G22" s="445">
        <v>500</v>
      </c>
      <c r="H22" s="445">
        <v>8537</v>
      </c>
      <c r="I22" s="445">
        <v>36171</v>
      </c>
      <c r="J22" s="464">
        <v>7.1902817590159304E-2</v>
      </c>
      <c r="K22" s="434">
        <v>95777</v>
      </c>
      <c r="L22" s="473">
        <v>0.19039109121485964</v>
      </c>
      <c r="M22" s="233">
        <v>503054</v>
      </c>
      <c r="N22" s="426">
        <v>16.849343515541264</v>
      </c>
      <c r="O22" s="233">
        <v>0</v>
      </c>
    </row>
    <row r="23" spans="1:15">
      <c r="A23" s="3" t="s">
        <v>34</v>
      </c>
      <c r="B23" s="416">
        <v>213361</v>
      </c>
      <c r="C23" s="416">
        <v>33880</v>
      </c>
      <c r="D23" s="416">
        <v>247241</v>
      </c>
      <c r="E23" s="417">
        <v>0.66528089464365481</v>
      </c>
      <c r="F23" s="434">
        <v>19269</v>
      </c>
      <c r="G23" s="445">
        <v>7295</v>
      </c>
      <c r="H23" s="445">
        <v>3374</v>
      </c>
      <c r="I23" s="445">
        <v>29938</v>
      </c>
      <c r="J23" s="464">
        <v>8.0557753058116313E-2</v>
      </c>
      <c r="K23" s="434">
        <v>94455</v>
      </c>
      <c r="L23" s="473">
        <v>0.25416135229822889</v>
      </c>
      <c r="M23" s="233">
        <v>371634</v>
      </c>
      <c r="N23" s="426">
        <v>11.893049155145929</v>
      </c>
      <c r="O23" s="233">
        <v>0</v>
      </c>
    </row>
    <row r="24" spans="1:15">
      <c r="A24" s="3" t="s">
        <v>35</v>
      </c>
      <c r="B24" s="416">
        <v>137970</v>
      </c>
      <c r="C24" s="416">
        <v>54380</v>
      </c>
      <c r="D24" s="416">
        <v>192350</v>
      </c>
      <c r="E24" s="417">
        <v>0.75782348839133395</v>
      </c>
      <c r="F24" s="434">
        <v>11349</v>
      </c>
      <c r="G24" s="445">
        <v>0</v>
      </c>
      <c r="H24" s="445">
        <v>7573</v>
      </c>
      <c r="I24" s="445">
        <v>18922</v>
      </c>
      <c r="J24" s="464">
        <v>7.4549186625114741E-2</v>
      </c>
      <c r="K24" s="434">
        <v>42547</v>
      </c>
      <c r="L24" s="473">
        <v>0.16762732498355126</v>
      </c>
      <c r="M24" s="233">
        <v>253819</v>
      </c>
      <c r="N24" s="426">
        <v>8.06953010745851</v>
      </c>
      <c r="O24" s="233">
        <v>0</v>
      </c>
    </row>
    <row r="25" spans="1:15">
      <c r="A25" s="3" t="s">
        <v>36</v>
      </c>
      <c r="B25" s="416">
        <v>104286</v>
      </c>
      <c r="C25" s="416">
        <v>21545</v>
      </c>
      <c r="D25" s="416">
        <v>125831</v>
      </c>
      <c r="E25" s="417">
        <v>0.60721627594992911</v>
      </c>
      <c r="F25" s="434">
        <v>12422</v>
      </c>
      <c r="G25" s="445">
        <v>0</v>
      </c>
      <c r="H25" s="445">
        <v>2899</v>
      </c>
      <c r="I25" s="445">
        <v>15321</v>
      </c>
      <c r="J25" s="464">
        <v>7.3933772789128771E-2</v>
      </c>
      <c r="K25" s="434">
        <v>66074</v>
      </c>
      <c r="L25" s="473">
        <v>0.31884995126094218</v>
      </c>
      <c r="M25" s="233">
        <v>207226</v>
      </c>
      <c r="N25" s="426">
        <v>5.788274070556688</v>
      </c>
      <c r="O25" s="233">
        <v>0</v>
      </c>
    </row>
    <row r="26" spans="1:15">
      <c r="A26" s="3" t="s">
        <v>37</v>
      </c>
      <c r="B26" s="416">
        <v>197092</v>
      </c>
      <c r="C26" s="416">
        <v>50113</v>
      </c>
      <c r="D26" s="416">
        <v>247205</v>
      </c>
      <c r="E26" s="417">
        <v>0.59859845558910629</v>
      </c>
      <c r="F26" s="434">
        <v>16889</v>
      </c>
      <c r="G26" s="445">
        <v>3000</v>
      </c>
      <c r="H26" s="445">
        <v>644</v>
      </c>
      <c r="I26" s="445">
        <v>20533</v>
      </c>
      <c r="J26" s="464">
        <v>4.9719957479060377E-2</v>
      </c>
      <c r="K26" s="434">
        <v>145235</v>
      </c>
      <c r="L26" s="473">
        <v>0.35168158693183332</v>
      </c>
      <c r="M26" s="233">
        <v>412973</v>
      </c>
      <c r="N26" s="426">
        <v>14.045267489711934</v>
      </c>
      <c r="O26" s="233">
        <v>24493</v>
      </c>
    </row>
    <row r="27" spans="1:15">
      <c r="A27" s="3" t="s">
        <v>38</v>
      </c>
      <c r="B27" s="416">
        <v>254851</v>
      </c>
      <c r="C27" s="416">
        <v>58551</v>
      </c>
      <c r="D27" s="416">
        <v>313402</v>
      </c>
      <c r="E27" s="417">
        <v>0.63979699742368012</v>
      </c>
      <c r="F27" s="434">
        <v>23874</v>
      </c>
      <c r="G27" s="445">
        <v>3369</v>
      </c>
      <c r="H27" s="445">
        <v>5250</v>
      </c>
      <c r="I27" s="445">
        <v>32493</v>
      </c>
      <c r="J27" s="464">
        <v>6.6333092441297883E-2</v>
      </c>
      <c r="K27" s="434">
        <v>143951</v>
      </c>
      <c r="L27" s="473">
        <v>0.29386991013502201</v>
      </c>
      <c r="M27" s="233">
        <v>489846</v>
      </c>
      <c r="N27" s="426">
        <v>13.370619063216509</v>
      </c>
      <c r="O27" s="233">
        <v>0</v>
      </c>
    </row>
    <row r="28" spans="1:15">
      <c r="A28" s="3" t="s">
        <v>39</v>
      </c>
      <c r="B28" s="416">
        <v>305513</v>
      </c>
      <c r="C28" s="416">
        <v>133488</v>
      </c>
      <c r="D28" s="416">
        <v>439001</v>
      </c>
      <c r="E28" s="417">
        <v>0.63987505702745917</v>
      </c>
      <c r="F28" s="434">
        <v>19378</v>
      </c>
      <c r="G28" s="445">
        <v>3913</v>
      </c>
      <c r="H28" s="445">
        <v>3565</v>
      </c>
      <c r="I28" s="445">
        <v>26856</v>
      </c>
      <c r="J28" s="464">
        <v>3.9144522521655858E-2</v>
      </c>
      <c r="K28" s="434">
        <v>220216</v>
      </c>
      <c r="L28" s="473">
        <v>0.32098042045088498</v>
      </c>
      <c r="M28" s="233">
        <v>686073</v>
      </c>
      <c r="N28" s="426">
        <v>25.980724807816109</v>
      </c>
      <c r="O28" s="233">
        <v>0</v>
      </c>
    </row>
    <row r="29" spans="1:15">
      <c r="A29" s="3" t="s">
        <v>40</v>
      </c>
      <c r="B29" s="416">
        <v>150395</v>
      </c>
      <c r="C29" s="416">
        <v>21042</v>
      </c>
      <c r="D29" s="416">
        <v>171437</v>
      </c>
      <c r="E29" s="417">
        <v>0.65120051051609984</v>
      </c>
      <c r="F29" s="434">
        <v>16668</v>
      </c>
      <c r="G29" s="448">
        <v>2004</v>
      </c>
      <c r="H29" s="448">
        <v>2877</v>
      </c>
      <c r="I29" s="448">
        <v>21549</v>
      </c>
      <c r="J29" s="464">
        <v>8.1853507709021014E-2</v>
      </c>
      <c r="K29" s="434">
        <v>70277</v>
      </c>
      <c r="L29" s="473">
        <v>0.2669459817748791</v>
      </c>
      <c r="M29" s="233">
        <v>263263</v>
      </c>
      <c r="N29" s="426">
        <v>9.2989650665818946</v>
      </c>
      <c r="O29" s="233">
        <v>0</v>
      </c>
    </row>
    <row r="30" spans="1:15">
      <c r="A30" s="3" t="s">
        <v>41</v>
      </c>
      <c r="B30" s="416">
        <v>187532</v>
      </c>
      <c r="C30" s="416">
        <v>88695</v>
      </c>
      <c r="D30" s="416">
        <v>276227</v>
      </c>
      <c r="E30" s="417">
        <v>0.72448992973501791</v>
      </c>
      <c r="F30" s="434">
        <v>9660</v>
      </c>
      <c r="G30" s="445">
        <v>3896</v>
      </c>
      <c r="H30" s="445">
        <v>1313</v>
      </c>
      <c r="I30" s="445">
        <v>14869</v>
      </c>
      <c r="J30" s="464">
        <v>3.8998507623186657E-2</v>
      </c>
      <c r="K30" s="434">
        <v>90175</v>
      </c>
      <c r="L30" s="473">
        <v>0.23651156264179546</v>
      </c>
      <c r="M30" s="233">
        <v>381271</v>
      </c>
      <c r="N30" s="426">
        <v>18.616748046874999</v>
      </c>
      <c r="O30" s="233">
        <v>0</v>
      </c>
    </row>
    <row r="31" spans="1:15">
      <c r="A31" s="3" t="s">
        <v>42</v>
      </c>
      <c r="B31" s="416">
        <v>111166</v>
      </c>
      <c r="C31" s="416">
        <v>46506</v>
      </c>
      <c r="D31" s="416">
        <v>157672</v>
      </c>
      <c r="E31" s="417">
        <v>0.60640977812306496</v>
      </c>
      <c r="F31" s="434">
        <v>9005</v>
      </c>
      <c r="G31" s="445">
        <v>2500</v>
      </c>
      <c r="H31" s="445">
        <v>848</v>
      </c>
      <c r="I31" s="445">
        <v>12353</v>
      </c>
      <c r="J31" s="464">
        <v>4.7509893888288482E-2</v>
      </c>
      <c r="K31" s="434">
        <v>89984</v>
      </c>
      <c r="L31" s="473">
        <v>0.34608032798864657</v>
      </c>
      <c r="M31" s="233">
        <v>260009</v>
      </c>
      <c r="N31" s="426">
        <v>9.536715082159624</v>
      </c>
      <c r="O31" s="233">
        <v>4083</v>
      </c>
    </row>
    <row r="32" spans="1:15" s="179" customFormat="1">
      <c r="A32" s="3"/>
      <c r="B32" s="454"/>
      <c r="C32" s="454"/>
      <c r="D32" s="454"/>
      <c r="E32" s="455"/>
      <c r="F32" s="438"/>
      <c r="G32" s="449"/>
      <c r="H32" s="449"/>
      <c r="I32" s="449"/>
      <c r="J32" s="466"/>
      <c r="K32" s="438"/>
      <c r="L32" s="474"/>
      <c r="M32" s="456"/>
      <c r="N32" s="426"/>
      <c r="O32" s="456"/>
    </row>
    <row r="33" spans="1:15">
      <c r="A33" s="5"/>
      <c r="B33" s="418"/>
      <c r="C33" s="418"/>
      <c r="D33" s="418"/>
      <c r="E33" s="419"/>
      <c r="F33" s="435"/>
      <c r="G33" s="446"/>
      <c r="H33" s="446"/>
      <c r="I33" s="446"/>
      <c r="J33" s="465"/>
      <c r="K33" s="435"/>
      <c r="L33" s="47"/>
      <c r="M33" s="420"/>
      <c r="N33" s="427"/>
      <c r="O33" s="420"/>
    </row>
    <row r="34" spans="1:15">
      <c r="A34" s="6" t="s">
        <v>43</v>
      </c>
      <c r="B34" s="418"/>
      <c r="C34" s="418"/>
      <c r="D34" s="418"/>
      <c r="E34" s="419"/>
      <c r="F34" s="435"/>
      <c r="G34" s="446"/>
      <c r="H34" s="446"/>
      <c r="I34" s="446"/>
      <c r="J34" s="465"/>
      <c r="K34" s="435"/>
      <c r="L34" s="47"/>
      <c r="M34" s="420"/>
      <c r="N34" s="427"/>
      <c r="O34" s="420"/>
    </row>
    <row r="35" spans="1:15">
      <c r="A35" s="3" t="s">
        <v>44</v>
      </c>
      <c r="B35" s="454">
        <v>385764</v>
      </c>
      <c r="C35" s="454">
        <v>139364</v>
      </c>
      <c r="D35" s="454">
        <v>525128</v>
      </c>
      <c r="E35" s="455">
        <v>0.66184373708143862</v>
      </c>
      <c r="F35" s="436">
        <v>36956</v>
      </c>
      <c r="G35" s="447">
        <v>8722</v>
      </c>
      <c r="H35" s="447">
        <v>2502</v>
      </c>
      <c r="I35" s="447">
        <v>48180</v>
      </c>
      <c r="J35" s="464">
        <v>6.0723540265580418E-2</v>
      </c>
      <c r="K35" s="436">
        <v>220124</v>
      </c>
      <c r="L35" s="473">
        <v>0.27743272265298097</v>
      </c>
      <c r="M35" s="233">
        <v>793432</v>
      </c>
      <c r="N35" s="428">
        <v>13.312170732525754</v>
      </c>
      <c r="O35" s="233">
        <v>0</v>
      </c>
    </row>
    <row r="36" spans="1:15">
      <c r="A36" s="3" t="s">
        <v>45</v>
      </c>
      <c r="B36" s="416">
        <v>891444</v>
      </c>
      <c r="C36" s="416">
        <v>210430</v>
      </c>
      <c r="D36" s="416">
        <v>1101874</v>
      </c>
      <c r="E36" s="417">
        <v>0.54719391999030631</v>
      </c>
      <c r="F36" s="434">
        <v>131606</v>
      </c>
      <c r="G36" s="445">
        <v>19044</v>
      </c>
      <c r="H36" s="445">
        <v>12135</v>
      </c>
      <c r="I36" s="445">
        <v>162785</v>
      </c>
      <c r="J36" s="464">
        <v>8.0839517282032258E-2</v>
      </c>
      <c r="K36" s="439">
        <v>749022</v>
      </c>
      <c r="L36" s="473">
        <v>0.37196656272766143</v>
      </c>
      <c r="M36" s="233">
        <v>2013681</v>
      </c>
      <c r="N36" s="426">
        <v>43.03564788100276</v>
      </c>
      <c r="O36" s="233">
        <v>0</v>
      </c>
    </row>
    <row r="37" spans="1:15">
      <c r="A37" s="3" t="s">
        <v>46</v>
      </c>
      <c r="B37" s="416">
        <v>436650</v>
      </c>
      <c r="C37" s="416">
        <v>185869</v>
      </c>
      <c r="D37" s="416">
        <v>622519</v>
      </c>
      <c r="E37" s="417">
        <v>0.65238861262922931</v>
      </c>
      <c r="F37" s="434">
        <v>36520</v>
      </c>
      <c r="G37" s="445">
        <v>13573</v>
      </c>
      <c r="H37" s="445">
        <v>22110</v>
      </c>
      <c r="I37" s="445">
        <v>72203</v>
      </c>
      <c r="J37" s="464">
        <v>7.566743344005282E-2</v>
      </c>
      <c r="K37" s="439">
        <v>259493</v>
      </c>
      <c r="L37" s="473">
        <v>0.27194395393071791</v>
      </c>
      <c r="M37" s="233">
        <v>954215</v>
      </c>
      <c r="N37" s="426">
        <v>17.33234642351146</v>
      </c>
      <c r="O37" s="233">
        <v>13555</v>
      </c>
    </row>
    <row r="38" spans="1:15">
      <c r="A38" s="3" t="s">
        <v>47</v>
      </c>
      <c r="B38" s="416">
        <v>287996</v>
      </c>
      <c r="C38" s="416">
        <v>109763</v>
      </c>
      <c r="D38" s="416">
        <v>397759</v>
      </c>
      <c r="E38" s="417">
        <v>0.67609753941759188</v>
      </c>
      <c r="F38" s="434">
        <v>13939</v>
      </c>
      <c r="G38" s="445">
        <v>0</v>
      </c>
      <c r="H38" s="445">
        <v>1304</v>
      </c>
      <c r="I38" s="445">
        <v>15243</v>
      </c>
      <c r="J38" s="464">
        <v>2.5909545210397133E-2</v>
      </c>
      <c r="K38" s="439">
        <v>175314</v>
      </c>
      <c r="L38" s="473">
        <v>0.29799291537201095</v>
      </c>
      <c r="M38" s="233">
        <v>588316</v>
      </c>
      <c r="N38" s="426">
        <v>10.636702223829326</v>
      </c>
      <c r="O38" s="233">
        <v>0</v>
      </c>
    </row>
    <row r="39" spans="1:15">
      <c r="A39" s="3" t="s">
        <v>48</v>
      </c>
      <c r="B39" s="416">
        <v>207481</v>
      </c>
      <c r="C39" s="416">
        <v>32202</v>
      </c>
      <c r="D39" s="416">
        <v>239683</v>
      </c>
      <c r="E39" s="417">
        <v>0.59858945638628114</v>
      </c>
      <c r="F39" s="434">
        <v>2500</v>
      </c>
      <c r="G39" s="445">
        <v>0</v>
      </c>
      <c r="H39" s="445">
        <v>250</v>
      </c>
      <c r="I39" s="445">
        <v>2750</v>
      </c>
      <c r="J39" s="464">
        <v>6.8679088840771906E-3</v>
      </c>
      <c r="K39" s="439">
        <v>157980</v>
      </c>
      <c r="L39" s="473">
        <v>0.39454263472964163</v>
      </c>
      <c r="M39" s="233">
        <v>400413</v>
      </c>
      <c r="N39" s="426">
        <v>9.1701133631054628</v>
      </c>
      <c r="O39" s="233">
        <v>0</v>
      </c>
    </row>
    <row r="40" spans="1:15">
      <c r="A40" s="3" t="s">
        <v>49</v>
      </c>
      <c r="B40" s="416">
        <v>260796</v>
      </c>
      <c r="C40" s="416">
        <v>84022</v>
      </c>
      <c r="D40" s="416">
        <v>344818</v>
      </c>
      <c r="E40" s="417">
        <v>0.62151990454183326</v>
      </c>
      <c r="F40" s="434">
        <v>38115</v>
      </c>
      <c r="G40" s="445">
        <v>17281</v>
      </c>
      <c r="H40" s="445">
        <v>0</v>
      </c>
      <c r="I40" s="445">
        <v>55396</v>
      </c>
      <c r="J40" s="464">
        <v>9.9848954033720377E-2</v>
      </c>
      <c r="K40" s="439">
        <v>154584</v>
      </c>
      <c r="L40" s="473">
        <v>0.27863114142444639</v>
      </c>
      <c r="M40" s="233">
        <v>554798</v>
      </c>
      <c r="N40" s="426">
        <v>11.133144703309052</v>
      </c>
      <c r="O40" s="233">
        <v>0</v>
      </c>
    </row>
    <row r="41" spans="1:15">
      <c r="A41" s="3" t="s">
        <v>50</v>
      </c>
      <c r="B41" s="416">
        <v>357354</v>
      </c>
      <c r="C41" s="416">
        <v>110720</v>
      </c>
      <c r="D41" s="416">
        <v>468074</v>
      </c>
      <c r="E41" s="417">
        <v>0.60492809214131371</v>
      </c>
      <c r="F41" s="434">
        <v>68677</v>
      </c>
      <c r="G41" s="445">
        <v>17742</v>
      </c>
      <c r="H41" s="445">
        <v>50449</v>
      </c>
      <c r="I41" s="445">
        <v>136868</v>
      </c>
      <c r="J41" s="464">
        <v>0.17688506115528169</v>
      </c>
      <c r="K41" s="439">
        <v>168826</v>
      </c>
      <c r="L41" s="473">
        <v>0.21818684670340463</v>
      </c>
      <c r="M41" s="233">
        <v>773768</v>
      </c>
      <c r="N41" s="426">
        <v>16.414255409418754</v>
      </c>
      <c r="O41" s="233">
        <v>2652</v>
      </c>
    </row>
    <row r="42" spans="1:15">
      <c r="A42" s="3" t="s">
        <v>51</v>
      </c>
      <c r="B42" s="416">
        <v>410998</v>
      </c>
      <c r="C42" s="416">
        <v>193535</v>
      </c>
      <c r="D42" s="416">
        <v>604533</v>
      </c>
      <c r="E42" s="417">
        <v>0.73748988980343211</v>
      </c>
      <c r="F42" s="434">
        <v>56610</v>
      </c>
      <c r="G42" s="445">
        <v>3822</v>
      </c>
      <c r="H42" s="445">
        <v>3055</v>
      </c>
      <c r="I42" s="445">
        <v>63487</v>
      </c>
      <c r="J42" s="464">
        <v>7.7449900392452517E-2</v>
      </c>
      <c r="K42" s="439">
        <v>151697</v>
      </c>
      <c r="L42" s="473">
        <v>0.18506020980411533</v>
      </c>
      <c r="M42" s="233">
        <v>819717</v>
      </c>
      <c r="N42" s="426">
        <v>17.355486862442039</v>
      </c>
      <c r="O42" s="233">
        <v>0</v>
      </c>
    </row>
    <row r="43" spans="1:15">
      <c r="A43" s="5"/>
      <c r="B43" s="267"/>
      <c r="C43" s="267"/>
      <c r="D43" s="267"/>
      <c r="E43" s="419"/>
      <c r="F43" s="440"/>
      <c r="G43" s="450"/>
      <c r="H43" s="450"/>
      <c r="I43" s="450"/>
      <c r="J43" s="467"/>
      <c r="K43" s="460"/>
      <c r="L43" s="475"/>
      <c r="M43" s="420"/>
      <c r="N43" s="429"/>
      <c r="O43" s="420"/>
    </row>
    <row r="44" spans="1:15">
      <c r="A44" s="6" t="s">
        <v>52</v>
      </c>
      <c r="B44" s="387"/>
      <c r="C44" s="387"/>
      <c r="D44" s="387"/>
      <c r="E44" s="455"/>
      <c r="F44" s="457"/>
      <c r="G44" s="458"/>
      <c r="H44" s="458"/>
      <c r="I44" s="458"/>
      <c r="J44" s="468"/>
      <c r="K44" s="457"/>
      <c r="L44" s="476"/>
      <c r="M44" s="456"/>
      <c r="N44" s="461"/>
      <c r="O44" s="456"/>
    </row>
    <row r="45" spans="1:15">
      <c r="A45" s="3" t="s">
        <v>53</v>
      </c>
      <c r="B45" s="416">
        <v>412058</v>
      </c>
      <c r="C45" s="416">
        <v>159117</v>
      </c>
      <c r="D45" s="416">
        <v>571175</v>
      </c>
      <c r="E45" s="417">
        <v>0.78404470568210205</v>
      </c>
      <c r="F45" s="436">
        <v>15239</v>
      </c>
      <c r="G45" s="447">
        <v>4201</v>
      </c>
      <c r="H45" s="447">
        <v>6264</v>
      </c>
      <c r="I45" s="447">
        <v>25704</v>
      </c>
      <c r="J45" s="464">
        <v>3.5283556028980173E-2</v>
      </c>
      <c r="K45" s="436">
        <v>131619</v>
      </c>
      <c r="L45" s="473">
        <v>0.18067173828891775</v>
      </c>
      <c r="M45" s="233">
        <v>728498</v>
      </c>
      <c r="N45" s="428">
        <v>11.489417405292874</v>
      </c>
      <c r="O45" s="233">
        <v>0</v>
      </c>
    </row>
    <row r="46" spans="1:15">
      <c r="A46" s="3" t="s">
        <v>54</v>
      </c>
      <c r="B46" s="416">
        <v>498927</v>
      </c>
      <c r="C46" s="416">
        <v>197009</v>
      </c>
      <c r="D46" s="416">
        <v>695936</v>
      </c>
      <c r="E46" s="417">
        <v>0.68894049818146541</v>
      </c>
      <c r="F46" s="434">
        <v>45812</v>
      </c>
      <c r="G46" s="445">
        <v>24683</v>
      </c>
      <c r="H46" s="445">
        <v>40710</v>
      </c>
      <c r="I46" s="445">
        <v>111205</v>
      </c>
      <c r="J46" s="464">
        <v>0.11008717482680859</v>
      </c>
      <c r="K46" s="434">
        <v>203013</v>
      </c>
      <c r="L46" s="473">
        <v>0.20097232699172601</v>
      </c>
      <c r="M46" s="233">
        <v>1010154</v>
      </c>
      <c r="N46" s="426">
        <v>16.583281347473488</v>
      </c>
      <c r="O46" s="233">
        <v>0</v>
      </c>
    </row>
    <row r="47" spans="1:15">
      <c r="A47" s="3" t="s">
        <v>55</v>
      </c>
      <c r="B47" s="416">
        <v>344175</v>
      </c>
      <c r="C47" s="416">
        <v>138655</v>
      </c>
      <c r="D47" s="416">
        <v>482830</v>
      </c>
      <c r="E47" s="417">
        <v>0.59311207254484299</v>
      </c>
      <c r="F47" s="434">
        <v>21183</v>
      </c>
      <c r="G47" s="445">
        <v>6000</v>
      </c>
      <c r="H47" s="445">
        <v>1596</v>
      </c>
      <c r="I47" s="445">
        <v>28779</v>
      </c>
      <c r="J47" s="464">
        <v>3.5352344170345745E-2</v>
      </c>
      <c r="K47" s="434">
        <v>302453</v>
      </c>
      <c r="L47" s="473">
        <v>0.37153558328481123</v>
      </c>
      <c r="M47" s="233">
        <v>814062</v>
      </c>
      <c r="N47" s="426">
        <v>11.979780142157079</v>
      </c>
      <c r="O47" s="233">
        <v>0</v>
      </c>
    </row>
    <row r="48" spans="1:15">
      <c r="A48" s="3" t="s">
        <v>56</v>
      </c>
      <c r="B48" s="416">
        <v>585949</v>
      </c>
      <c r="C48" s="416">
        <v>235683</v>
      </c>
      <c r="D48" s="416">
        <v>821632</v>
      </c>
      <c r="E48" s="417">
        <v>0.58136821406762884</v>
      </c>
      <c r="F48" s="434">
        <v>105866</v>
      </c>
      <c r="G48" s="445">
        <v>19476</v>
      </c>
      <c r="H48" s="445">
        <v>1774</v>
      </c>
      <c r="I48" s="445">
        <v>127116</v>
      </c>
      <c r="J48" s="464">
        <v>8.9944405645618369E-2</v>
      </c>
      <c r="K48" s="434">
        <v>464525</v>
      </c>
      <c r="L48" s="473">
        <v>0.32868738028675282</v>
      </c>
      <c r="M48" s="233">
        <v>1413273</v>
      </c>
      <c r="N48" s="426">
        <v>18.175975821490578</v>
      </c>
      <c r="O48" s="233">
        <v>206066</v>
      </c>
    </row>
    <row r="49" spans="1:15">
      <c r="A49" s="3" t="s">
        <v>57</v>
      </c>
      <c r="B49" s="416">
        <v>432977</v>
      </c>
      <c r="C49" s="416">
        <v>171117</v>
      </c>
      <c r="D49" s="416">
        <v>604094</v>
      </c>
      <c r="E49" s="417">
        <v>0.59939474519765046</v>
      </c>
      <c r="F49" s="434">
        <v>40981</v>
      </c>
      <c r="G49" s="445">
        <v>67068</v>
      </c>
      <c r="H49" s="445">
        <v>9306</v>
      </c>
      <c r="I49" s="445">
        <v>117355</v>
      </c>
      <c r="J49" s="464">
        <v>0.11644209398317193</v>
      </c>
      <c r="K49" s="434">
        <v>286391</v>
      </c>
      <c r="L49" s="473">
        <v>0.28416316081917764</v>
      </c>
      <c r="M49" s="233">
        <v>1007840</v>
      </c>
      <c r="N49" s="426">
        <v>15.104610035369582</v>
      </c>
      <c r="O49" s="233">
        <v>5900</v>
      </c>
    </row>
    <row r="50" spans="1:15">
      <c r="A50" s="3" t="s">
        <v>58</v>
      </c>
      <c r="B50" s="416">
        <v>705178</v>
      </c>
      <c r="C50" s="416">
        <v>253518</v>
      </c>
      <c r="D50" s="416">
        <v>958696</v>
      </c>
      <c r="E50" s="417">
        <v>0.56524553821481427</v>
      </c>
      <c r="F50" s="434">
        <v>172000</v>
      </c>
      <c r="G50" s="445">
        <v>58003</v>
      </c>
      <c r="H50" s="445">
        <v>67100</v>
      </c>
      <c r="I50" s="445">
        <v>297103</v>
      </c>
      <c r="J50" s="464">
        <v>0.17517142570766536</v>
      </c>
      <c r="K50" s="434">
        <v>440271</v>
      </c>
      <c r="L50" s="473">
        <v>0.25958303607752037</v>
      </c>
      <c r="M50" s="233">
        <v>1696070</v>
      </c>
      <c r="N50" s="426">
        <v>22.322878690164387</v>
      </c>
      <c r="O50" s="233">
        <v>51680</v>
      </c>
    </row>
    <row r="51" spans="1:15">
      <c r="A51" s="182" t="s">
        <v>427</v>
      </c>
      <c r="B51" s="416">
        <v>289152</v>
      </c>
      <c r="C51" s="416">
        <v>70254</v>
      </c>
      <c r="D51" s="416">
        <v>359406</v>
      </c>
      <c r="E51" s="417">
        <v>0.7812053053257576</v>
      </c>
      <c r="F51" s="434">
        <v>6292</v>
      </c>
      <c r="G51" s="445">
        <v>7720</v>
      </c>
      <c r="H51" s="445">
        <v>10335</v>
      </c>
      <c r="I51" s="445">
        <v>24347</v>
      </c>
      <c r="J51" s="464">
        <v>5.2920667904170271E-2</v>
      </c>
      <c r="K51" s="434">
        <v>76313</v>
      </c>
      <c r="L51" s="473">
        <v>0.16587402677007212</v>
      </c>
      <c r="M51" s="233">
        <v>460066</v>
      </c>
      <c r="N51" s="426">
        <v>6.2397059621331312</v>
      </c>
      <c r="O51" s="233">
        <v>0</v>
      </c>
    </row>
    <row r="52" spans="1:15">
      <c r="A52" s="5"/>
      <c r="B52" s="418"/>
      <c r="C52" s="418"/>
      <c r="D52" s="418"/>
      <c r="E52" s="419"/>
      <c r="F52" s="440"/>
      <c r="G52" s="450"/>
      <c r="H52" s="450"/>
      <c r="I52" s="450"/>
      <c r="J52" s="467"/>
      <c r="K52" s="440"/>
      <c r="L52" s="475"/>
      <c r="M52" s="420"/>
      <c r="N52" s="429"/>
      <c r="O52" s="420"/>
    </row>
    <row r="53" spans="1:15">
      <c r="A53" s="6" t="s">
        <v>60</v>
      </c>
      <c r="B53" s="454"/>
      <c r="C53" s="454"/>
      <c r="D53" s="454"/>
      <c r="E53" s="455"/>
      <c r="F53" s="457"/>
      <c r="G53" s="458"/>
      <c r="H53" s="458"/>
      <c r="I53" s="458"/>
      <c r="J53" s="468"/>
      <c r="K53" s="457"/>
      <c r="L53" s="476"/>
      <c r="M53" s="456"/>
      <c r="N53" s="461"/>
      <c r="O53" s="456"/>
    </row>
    <row r="54" spans="1:15">
      <c r="A54" s="3" t="s">
        <v>61</v>
      </c>
      <c r="B54" s="416">
        <v>770955</v>
      </c>
      <c r="C54" s="416">
        <v>178494</v>
      </c>
      <c r="D54" s="416">
        <v>949449</v>
      </c>
      <c r="E54" s="417">
        <v>0.68591646468550538</v>
      </c>
      <c r="F54" s="436">
        <v>88448</v>
      </c>
      <c r="G54" s="447">
        <v>16310</v>
      </c>
      <c r="H54" s="447">
        <v>18598</v>
      </c>
      <c r="I54" s="447">
        <v>123356</v>
      </c>
      <c r="J54" s="464">
        <v>8.9116857690876711E-2</v>
      </c>
      <c r="K54" s="436">
        <v>311400</v>
      </c>
      <c r="L54" s="473">
        <v>0.22496667762361788</v>
      </c>
      <c r="M54" s="233">
        <v>1384205</v>
      </c>
      <c r="N54" s="428">
        <v>12.709622624185107</v>
      </c>
      <c r="O54" s="233">
        <v>16000</v>
      </c>
    </row>
    <row r="55" spans="1:15">
      <c r="A55" s="3" t="s">
        <v>62</v>
      </c>
      <c r="B55" s="416">
        <v>1070207</v>
      </c>
      <c r="C55" s="416">
        <v>275654</v>
      </c>
      <c r="D55" s="416">
        <v>1345861</v>
      </c>
      <c r="E55" s="417">
        <v>0.59323422741994913</v>
      </c>
      <c r="F55" s="434">
        <v>166213</v>
      </c>
      <c r="G55" s="445">
        <v>48573</v>
      </c>
      <c r="H55" s="445">
        <v>45695</v>
      </c>
      <c r="I55" s="445">
        <v>260481</v>
      </c>
      <c r="J55" s="464">
        <v>0.11481590208244075</v>
      </c>
      <c r="K55" s="434">
        <v>662342</v>
      </c>
      <c r="L55" s="477">
        <v>0.29194987049761006</v>
      </c>
      <c r="M55" s="233">
        <v>2268684</v>
      </c>
      <c r="N55" s="426">
        <v>21.583081226097381</v>
      </c>
      <c r="O55" s="233">
        <v>0</v>
      </c>
    </row>
    <row r="56" spans="1:15">
      <c r="A56" s="3" t="s">
        <v>63</v>
      </c>
      <c r="B56" s="416">
        <v>1106803</v>
      </c>
      <c r="C56" s="416">
        <v>390726</v>
      </c>
      <c r="D56" s="416">
        <v>1497529</v>
      </c>
      <c r="E56" s="417">
        <v>0.76974624309426343</v>
      </c>
      <c r="F56" s="434">
        <v>215024</v>
      </c>
      <c r="G56" s="445">
        <v>26941</v>
      </c>
      <c r="H56" s="445">
        <v>12678</v>
      </c>
      <c r="I56" s="445">
        <v>254643</v>
      </c>
      <c r="J56" s="464">
        <v>0.13088927999407859</v>
      </c>
      <c r="K56" s="434">
        <v>193312</v>
      </c>
      <c r="L56" s="477">
        <v>9.9364476911657978E-2</v>
      </c>
      <c r="M56" s="233">
        <v>1945484</v>
      </c>
      <c r="N56" s="426">
        <v>22.132923777019339</v>
      </c>
      <c r="O56" s="233">
        <v>0</v>
      </c>
    </row>
    <row r="57" spans="1:15">
      <c r="A57" s="3" t="s">
        <v>64</v>
      </c>
      <c r="B57" s="416">
        <v>455883</v>
      </c>
      <c r="C57" s="416">
        <v>174564</v>
      </c>
      <c r="D57" s="416">
        <v>630447</v>
      </c>
      <c r="E57" s="417">
        <v>0.75390587163269918</v>
      </c>
      <c r="F57" s="434">
        <v>44579</v>
      </c>
      <c r="G57" s="445">
        <v>2041</v>
      </c>
      <c r="H57" s="445">
        <v>19227</v>
      </c>
      <c r="I57" s="445">
        <v>65847</v>
      </c>
      <c r="J57" s="467">
        <v>7.8741654618704415E-2</v>
      </c>
      <c r="K57" s="434">
        <v>139947</v>
      </c>
      <c r="L57" s="478">
        <v>0.16735247374859641</v>
      </c>
      <c r="M57" s="233">
        <v>836241</v>
      </c>
      <c r="N57" s="426">
        <v>8.0221889659538945</v>
      </c>
      <c r="O57" s="233">
        <v>0</v>
      </c>
    </row>
    <row r="58" spans="1:15">
      <c r="A58" s="5"/>
      <c r="B58" s="418"/>
      <c r="C58" s="418"/>
      <c r="D58" s="418"/>
      <c r="E58" s="419"/>
      <c r="F58" s="440"/>
      <c r="G58" s="450"/>
      <c r="H58" s="450"/>
      <c r="I58" s="450"/>
      <c r="J58" s="467"/>
      <c r="K58" s="440"/>
      <c r="L58" s="478"/>
      <c r="M58" s="420"/>
      <c r="N58" s="429"/>
      <c r="O58" s="420"/>
    </row>
    <row r="59" spans="1:15">
      <c r="B59" s="416"/>
      <c r="C59" s="416"/>
      <c r="D59" s="416"/>
      <c r="E59" s="417"/>
      <c r="F59" s="457"/>
      <c r="G59" s="458"/>
      <c r="H59" s="458"/>
      <c r="I59" s="458"/>
      <c r="J59" s="468"/>
      <c r="K59" s="457"/>
      <c r="L59" s="476"/>
      <c r="M59" s="456"/>
      <c r="N59" s="459"/>
    </row>
    <row r="60" spans="1:15">
      <c r="A60" s="267"/>
      <c r="B60" s="416"/>
      <c r="C60" s="416"/>
      <c r="D60" s="416"/>
      <c r="E60" s="417"/>
      <c r="F60" s="457"/>
      <c r="G60" s="458"/>
      <c r="H60" s="458"/>
      <c r="I60" s="458"/>
      <c r="J60" s="468"/>
      <c r="K60" s="457"/>
      <c r="L60" s="476"/>
      <c r="M60" s="456"/>
      <c r="N60" s="459"/>
    </row>
    <row r="61" spans="1:15" s="179" customFormat="1">
      <c r="A61" s="6" t="s">
        <v>65</v>
      </c>
      <c r="B61" s="416"/>
      <c r="C61" s="416"/>
      <c r="D61" s="416"/>
      <c r="E61" s="417"/>
      <c r="F61" s="457"/>
      <c r="G61" s="458"/>
      <c r="H61" s="458"/>
      <c r="I61" s="458"/>
      <c r="J61" s="468"/>
      <c r="K61" s="457"/>
      <c r="L61" s="476"/>
      <c r="M61" s="456"/>
      <c r="N61" s="459"/>
      <c r="O61" s="233"/>
    </row>
    <row r="62" spans="1:15" s="179" customFormat="1">
      <c r="A62" s="100" t="s">
        <v>66</v>
      </c>
      <c r="B62" s="481">
        <v>1653409</v>
      </c>
      <c r="C62" s="481">
        <v>365428</v>
      </c>
      <c r="D62" s="481">
        <v>2018837</v>
      </c>
      <c r="E62" s="482">
        <v>0.68035679321515941</v>
      </c>
      <c r="F62" s="483">
        <v>214698</v>
      </c>
      <c r="G62" s="484">
        <v>114819</v>
      </c>
      <c r="H62" s="484">
        <v>121995</v>
      </c>
      <c r="I62" s="484">
        <v>451512</v>
      </c>
      <c r="J62" s="485">
        <v>0.15216149516685251</v>
      </c>
      <c r="K62" s="483">
        <v>496972</v>
      </c>
      <c r="L62" s="486">
        <v>0.16748171161798808</v>
      </c>
      <c r="M62" s="487">
        <v>2967321</v>
      </c>
      <c r="N62" s="488">
        <v>13.411256643887624</v>
      </c>
      <c r="O62" s="487">
        <v>0</v>
      </c>
    </row>
    <row r="63" spans="1:15" s="179" customFormat="1">
      <c r="A63" s="3" t="s">
        <v>67</v>
      </c>
      <c r="B63" s="481">
        <v>2783536</v>
      </c>
      <c r="C63" s="481">
        <v>972234</v>
      </c>
      <c r="D63" s="481">
        <v>3755770</v>
      </c>
      <c r="E63" s="482">
        <v>0.70925664935780586</v>
      </c>
      <c r="F63" s="489">
        <v>339069</v>
      </c>
      <c r="G63" s="490">
        <v>119413</v>
      </c>
      <c r="H63" s="490">
        <v>23659</v>
      </c>
      <c r="I63" s="490">
        <v>482141</v>
      </c>
      <c r="J63" s="485">
        <v>9.1049694251251242E-2</v>
      </c>
      <c r="K63" s="491">
        <v>1057450</v>
      </c>
      <c r="L63" s="492">
        <v>0.19969365639094294</v>
      </c>
      <c r="M63" s="487">
        <v>5295361</v>
      </c>
      <c r="N63" s="488">
        <v>17.533959590206816</v>
      </c>
      <c r="O63" s="487">
        <v>0</v>
      </c>
    </row>
    <row r="64" spans="1:15">
      <c r="A64" s="3" t="s">
        <v>68</v>
      </c>
      <c r="B64" s="481">
        <v>2022702</v>
      </c>
      <c r="C64" s="481">
        <v>263367</v>
      </c>
      <c r="D64" s="481">
        <v>2286069</v>
      </c>
      <c r="E64" s="482">
        <v>0.72795448734094781</v>
      </c>
      <c r="F64" s="493">
        <v>133908</v>
      </c>
      <c r="G64" s="494">
        <v>29835</v>
      </c>
      <c r="H64" s="494">
        <v>0</v>
      </c>
      <c r="I64" s="494">
        <v>163743</v>
      </c>
      <c r="J64" s="495">
        <v>5.2140793484653711E-2</v>
      </c>
      <c r="K64" s="496">
        <v>690589</v>
      </c>
      <c r="L64" s="497">
        <v>0.21990471917439844</v>
      </c>
      <c r="M64" s="487">
        <v>3140401</v>
      </c>
      <c r="N64" s="498">
        <v>15.452143834200971</v>
      </c>
      <c r="O64" s="487">
        <v>0</v>
      </c>
    </row>
    <row r="65" spans="1:15" s="179" customFormat="1">
      <c r="A65" s="3" t="s">
        <v>70</v>
      </c>
      <c r="B65" s="481">
        <v>2246438</v>
      </c>
      <c r="C65" s="481">
        <v>865548</v>
      </c>
      <c r="D65" s="481">
        <v>3111986</v>
      </c>
      <c r="E65" s="482">
        <v>0.69987835285857292</v>
      </c>
      <c r="F65" s="493">
        <v>155562</v>
      </c>
      <c r="G65" s="494">
        <v>9058</v>
      </c>
      <c r="H65" s="494">
        <v>2324</v>
      </c>
      <c r="I65" s="494">
        <v>166944</v>
      </c>
      <c r="J65" s="495">
        <v>3.7545314066201325E-2</v>
      </c>
      <c r="K65" s="496">
        <v>1167537</v>
      </c>
      <c r="L65" s="497">
        <v>0.26257633307522577</v>
      </c>
      <c r="M65" s="487">
        <v>4446467</v>
      </c>
      <c r="N65" s="498">
        <v>18.432555787239512</v>
      </c>
      <c r="O65" s="487">
        <v>40249</v>
      </c>
    </row>
    <row r="66" spans="1:15" ht="15.75" thickBot="1">
      <c r="A66" s="11" t="s">
        <v>69</v>
      </c>
      <c r="B66" s="481">
        <v>2198264</v>
      </c>
      <c r="C66" s="481">
        <v>761349</v>
      </c>
      <c r="D66" s="481">
        <v>2959613</v>
      </c>
      <c r="E66" s="482">
        <v>0.68293802357736488</v>
      </c>
      <c r="F66" s="493">
        <v>270946</v>
      </c>
      <c r="G66" s="494">
        <v>57139</v>
      </c>
      <c r="H66" s="494">
        <v>118070</v>
      </c>
      <c r="I66" s="499">
        <v>446155</v>
      </c>
      <c r="J66" s="495">
        <v>0.1029513703004951</v>
      </c>
      <c r="K66" s="496">
        <v>927880</v>
      </c>
      <c r="L66" s="497">
        <v>0.21411060612214006</v>
      </c>
      <c r="M66" s="487">
        <v>4333648</v>
      </c>
      <c r="N66" s="498">
        <v>26.274724741718</v>
      </c>
      <c r="O66" s="487">
        <v>0</v>
      </c>
    </row>
    <row r="67" spans="1:15">
      <c r="A67" s="5"/>
      <c r="B67" s="500"/>
      <c r="C67" s="500"/>
      <c r="D67" s="500"/>
      <c r="E67" s="501"/>
      <c r="F67" s="423"/>
      <c r="G67" s="444"/>
      <c r="H67" s="444"/>
      <c r="I67" s="444"/>
      <c r="J67" s="528"/>
      <c r="K67" s="529"/>
      <c r="L67" s="530"/>
      <c r="M67" s="503"/>
      <c r="N67" s="531"/>
      <c r="O67" s="503"/>
    </row>
    <row r="68" spans="1:15">
      <c r="A68" s="118" t="s">
        <v>71</v>
      </c>
      <c r="B68" s="504"/>
      <c r="C68" s="504"/>
      <c r="D68" s="504"/>
      <c r="E68" s="482"/>
      <c r="F68" s="505"/>
      <c r="G68" s="506"/>
      <c r="H68" s="506"/>
      <c r="I68" s="506"/>
      <c r="J68" s="485"/>
      <c r="K68" s="505"/>
      <c r="L68" s="486"/>
      <c r="M68" s="502"/>
      <c r="N68" s="507"/>
      <c r="O68" s="487"/>
    </row>
    <row r="69" spans="1:15">
      <c r="A69" s="3" t="s">
        <v>72</v>
      </c>
      <c r="B69" s="481">
        <v>45989</v>
      </c>
      <c r="C69" s="481">
        <v>22736</v>
      </c>
      <c r="D69" s="481">
        <v>68725</v>
      </c>
      <c r="E69" s="482">
        <v>0.8097774216734025</v>
      </c>
      <c r="F69" s="505">
        <v>8849</v>
      </c>
      <c r="G69" s="506">
        <v>0</v>
      </c>
      <c r="H69" s="506">
        <v>0</v>
      </c>
      <c r="I69" s="506">
        <v>8849</v>
      </c>
      <c r="J69" s="485">
        <v>0.10426657554584123</v>
      </c>
      <c r="K69" s="505">
        <v>7295</v>
      </c>
      <c r="L69" s="486">
        <v>8.5956002780756227E-2</v>
      </c>
      <c r="M69" s="487">
        <v>84869</v>
      </c>
      <c r="N69" s="507">
        <v>25.012967875036839</v>
      </c>
      <c r="O69" s="487">
        <v>0</v>
      </c>
    </row>
    <row r="70" spans="1:15" ht="15.75" thickBot="1">
      <c r="A70" s="119" t="s">
        <v>73</v>
      </c>
      <c r="B70" s="481">
        <v>178209</v>
      </c>
      <c r="C70" s="481">
        <v>68621</v>
      </c>
      <c r="D70" s="481">
        <v>246830</v>
      </c>
      <c r="E70" s="482">
        <v>0.82687624158735584</v>
      </c>
      <c r="F70" s="508">
        <v>14362</v>
      </c>
      <c r="G70" s="509">
        <v>500</v>
      </c>
      <c r="H70" s="509">
        <v>12831</v>
      </c>
      <c r="I70" s="509">
        <v>27693</v>
      </c>
      <c r="J70" s="485">
        <v>9.2771072228978027E-2</v>
      </c>
      <c r="K70" s="508">
        <v>23986</v>
      </c>
      <c r="L70" s="486">
        <v>8.0352686183666158E-2</v>
      </c>
      <c r="M70" s="487">
        <v>298509</v>
      </c>
      <c r="N70" s="510">
        <v>19.041206863558077</v>
      </c>
      <c r="O70" s="487">
        <v>0</v>
      </c>
    </row>
    <row r="71" spans="1:15">
      <c r="A71" s="112"/>
      <c r="B71" s="511"/>
      <c r="C71" s="512"/>
      <c r="D71" s="512"/>
      <c r="E71" s="513"/>
      <c r="F71" s="505"/>
      <c r="G71" s="506"/>
      <c r="H71" s="506"/>
      <c r="I71" s="506"/>
      <c r="J71" s="485"/>
      <c r="K71" s="505"/>
      <c r="L71" s="486"/>
      <c r="M71" s="480"/>
      <c r="N71" s="507"/>
      <c r="O71" s="514"/>
    </row>
    <row r="72" spans="1:15" ht="15.75" thickBot="1">
      <c r="A72" s="112"/>
      <c r="B72" s="515"/>
      <c r="C72" s="516"/>
      <c r="D72" s="516"/>
      <c r="E72" s="517"/>
      <c r="F72" s="505"/>
      <c r="G72" s="506"/>
      <c r="H72" s="506"/>
      <c r="I72" s="506"/>
      <c r="J72" s="485"/>
      <c r="K72" s="505"/>
      <c r="L72" s="486"/>
      <c r="M72" s="480"/>
      <c r="N72" s="507"/>
      <c r="O72" s="514"/>
    </row>
    <row r="73" spans="1:15" ht="45.75" thickBot="1">
      <c r="A73" s="504"/>
      <c r="B73" s="504"/>
      <c r="C73" s="504"/>
      <c r="D73" s="504"/>
      <c r="E73" s="518" t="s">
        <v>397</v>
      </c>
      <c r="F73" s="519"/>
      <c r="G73" s="520"/>
      <c r="H73" s="520"/>
      <c r="I73" s="520"/>
      <c r="J73" s="521" t="s">
        <v>397</v>
      </c>
      <c r="K73" s="519"/>
      <c r="L73" s="522" t="s">
        <v>398</v>
      </c>
      <c r="M73" s="430"/>
      <c r="N73" s="523" t="s">
        <v>425</v>
      </c>
      <c r="O73" s="524"/>
    </row>
    <row r="74" spans="1:15" ht="15.75" thickBot="1">
      <c r="A74" s="24" t="s">
        <v>74</v>
      </c>
      <c r="B74" s="127">
        <f>SUM(B4:B72)</f>
        <v>25086321</v>
      </c>
      <c r="C74" s="127">
        <f>SUM(C4:C72)</f>
        <v>7959167</v>
      </c>
      <c r="D74" s="128">
        <f>SUM(D4:D72)</f>
        <v>33045488</v>
      </c>
      <c r="E74" s="129">
        <f>D74/M74</f>
        <v>0.67277448793751171</v>
      </c>
      <c r="F74" s="451">
        <f>SUM(F4:F72)</f>
        <v>2806569</v>
      </c>
      <c r="G74" s="452">
        <f>SUM(G4:G72)</f>
        <v>773416</v>
      </c>
      <c r="H74" s="452">
        <f>SUM(H4:H72)</f>
        <v>679758</v>
      </c>
      <c r="I74" s="453">
        <f>SUM(I4:I72)</f>
        <v>4259743</v>
      </c>
      <c r="J74" s="469">
        <f>I74/M74</f>
        <v>8.6724287913992976E-2</v>
      </c>
      <c r="K74" s="441">
        <f>SUM(K4:K72)</f>
        <v>11812993</v>
      </c>
      <c r="L74" s="469">
        <f>K74/M74</f>
        <v>0.24050122414849529</v>
      </c>
      <c r="M74" s="431">
        <f>SUM(M4:M72)</f>
        <v>49118224</v>
      </c>
      <c r="N74" s="239">
        <f>M74/2969656</f>
        <v>16.540038307467263</v>
      </c>
      <c r="O74" s="432">
        <f>SUM(O4:O72)</f>
        <v>375806</v>
      </c>
    </row>
    <row r="75" spans="1:15">
      <c r="A75" s="504"/>
      <c r="B75" s="504"/>
      <c r="C75" s="504"/>
      <c r="D75" s="504"/>
      <c r="E75" s="504"/>
      <c r="F75" s="487"/>
      <c r="G75" s="487"/>
      <c r="H75" s="487"/>
      <c r="I75" s="487"/>
      <c r="J75" s="525"/>
      <c r="K75" s="487"/>
      <c r="L75" s="526"/>
      <c r="M75" s="487"/>
      <c r="N75" s="487"/>
      <c r="O75" s="487"/>
    </row>
    <row r="76" spans="1:15" ht="45">
      <c r="A76" s="527" t="s">
        <v>443</v>
      </c>
      <c r="B76" s="504"/>
      <c r="C76" s="504"/>
      <c r="D76" s="504"/>
      <c r="E76" s="504"/>
      <c r="F76" s="487"/>
      <c r="G76" s="487"/>
      <c r="H76" s="487"/>
      <c r="I76" s="487"/>
      <c r="J76" s="525"/>
      <c r="K76" s="487"/>
      <c r="L76" s="526"/>
      <c r="M76" s="487"/>
      <c r="N76" s="487"/>
      <c r="O76" s="487"/>
    </row>
    <row r="78" spans="1:15" ht="60">
      <c r="A78" s="253" t="s">
        <v>428</v>
      </c>
    </row>
  </sheetData>
  <mergeCells count="6">
    <mergeCell ref="B1:D1"/>
    <mergeCell ref="K1:L1"/>
    <mergeCell ref="M1:M2"/>
    <mergeCell ref="O1:O2"/>
    <mergeCell ref="F1:G1"/>
    <mergeCell ref="H1:J1"/>
  </mergeCells>
  <pageMargins left="0.5" right="0.5" top="0.75" bottom="0.75" header="0.3" footer="0.3"/>
  <pageSetup orientation="landscape" horizontalDpi="4294967293" verticalDpi="4294967293" r:id="rId1"/>
  <headerFooter>
    <oddHeader>&amp;L2017 Annual Statistical Report&amp;CExpenditures</oddHeader>
  </headerFooter>
  <rowBreaks count="1" manualBreakCount="1"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view="pageLayout" topLeftCell="A65" zoomScaleNormal="110" workbookViewId="0">
      <selection activeCell="I65" sqref="I65"/>
    </sheetView>
  </sheetViews>
  <sheetFormatPr defaultRowHeight="15"/>
  <cols>
    <col min="1" max="1" width="38.85546875" customWidth="1"/>
    <col min="2" max="2" width="9.7109375" bestFit="1" customWidth="1"/>
    <col min="3" max="3" width="8.5703125" customWidth="1"/>
    <col min="4" max="4" width="9.42578125" bestFit="1" customWidth="1"/>
    <col min="5" max="5" width="9.7109375" customWidth="1"/>
    <col min="6" max="6" width="9.42578125" bestFit="1" customWidth="1"/>
    <col min="7" max="7" width="10.7109375" customWidth="1"/>
    <col min="8" max="8" width="13.42578125" customWidth="1"/>
    <col min="9" max="9" width="11" customWidth="1"/>
    <col min="10" max="10" width="5.5703125" bestFit="1" customWidth="1"/>
    <col min="11" max="11" width="8.28515625" bestFit="1" customWidth="1"/>
    <col min="12" max="12" width="11.28515625" bestFit="1" customWidth="1"/>
    <col min="13" max="13" width="12.140625" customWidth="1"/>
  </cols>
  <sheetData>
    <row r="1" spans="1:13" ht="15.75" customHeight="1">
      <c r="A1" s="25"/>
      <c r="B1" s="697" t="s">
        <v>376</v>
      </c>
      <c r="C1" s="698"/>
      <c r="D1" s="698"/>
      <c r="E1" s="698"/>
      <c r="F1" s="698"/>
      <c r="G1" s="699"/>
      <c r="H1" s="702" t="s">
        <v>105</v>
      </c>
      <c r="I1" s="703"/>
      <c r="J1" s="697" t="s">
        <v>103</v>
      </c>
      <c r="K1" s="698"/>
      <c r="L1" s="26" t="s">
        <v>104</v>
      </c>
      <c r="M1" s="700" t="s">
        <v>106</v>
      </c>
    </row>
    <row r="2" spans="1:13" ht="48.75" customHeight="1" thickBot="1">
      <c r="A2" s="27" t="s">
        <v>2</v>
      </c>
      <c r="B2" s="28" t="s">
        <v>100</v>
      </c>
      <c r="C2" s="29" t="s">
        <v>107</v>
      </c>
      <c r="D2" s="29" t="s">
        <v>108</v>
      </c>
      <c r="E2" s="29" t="s">
        <v>109</v>
      </c>
      <c r="F2" s="29" t="s">
        <v>110</v>
      </c>
      <c r="G2" s="30" t="s">
        <v>111</v>
      </c>
      <c r="H2" s="34" t="s">
        <v>98</v>
      </c>
      <c r="I2" s="111" t="s">
        <v>114</v>
      </c>
      <c r="J2" s="31" t="s">
        <v>112</v>
      </c>
      <c r="K2" s="32" t="s">
        <v>113</v>
      </c>
      <c r="L2" s="33" t="s">
        <v>100</v>
      </c>
      <c r="M2" s="701"/>
    </row>
    <row r="3" spans="1:13">
      <c r="A3" s="13"/>
      <c r="B3" s="1"/>
      <c r="C3" s="35"/>
      <c r="D3" s="35"/>
      <c r="E3" s="35"/>
      <c r="F3" s="35"/>
      <c r="G3" s="36"/>
      <c r="H3" s="1"/>
      <c r="I3" s="36"/>
      <c r="J3" s="1"/>
      <c r="K3" s="35"/>
      <c r="L3" s="13"/>
      <c r="M3" s="234"/>
    </row>
    <row r="4" spans="1:13">
      <c r="A4" s="14" t="s">
        <v>14</v>
      </c>
      <c r="B4" s="37"/>
      <c r="C4" s="38"/>
      <c r="D4" s="38"/>
      <c r="E4" s="38"/>
      <c r="F4" s="38"/>
      <c r="G4" s="39"/>
      <c r="H4" s="43"/>
      <c r="I4" s="139"/>
      <c r="J4" s="40"/>
      <c r="K4" s="41"/>
      <c r="L4" s="42"/>
      <c r="M4" s="235"/>
    </row>
    <row r="5" spans="1:13">
      <c r="A5" s="9" t="s">
        <v>15</v>
      </c>
      <c r="B5" s="12">
        <v>20788</v>
      </c>
      <c r="C5" s="380">
        <v>0</v>
      </c>
      <c r="D5" s="380">
        <v>270</v>
      </c>
      <c r="E5" s="380">
        <v>0</v>
      </c>
      <c r="F5" s="380">
        <v>558</v>
      </c>
      <c r="G5" s="380">
        <v>0</v>
      </c>
      <c r="H5" s="12">
        <v>21616</v>
      </c>
      <c r="I5" s="140">
        <v>2.6156824782187802</v>
      </c>
      <c r="J5" s="380">
        <v>0</v>
      </c>
      <c r="K5" s="380">
        <v>48</v>
      </c>
      <c r="L5" s="380">
        <v>11</v>
      </c>
      <c r="M5" s="12">
        <v>1811</v>
      </c>
    </row>
    <row r="6" spans="1:13">
      <c r="A6" s="9" t="s">
        <v>16</v>
      </c>
      <c r="B6" s="12">
        <v>44197</v>
      </c>
      <c r="C6" s="380">
        <v>854</v>
      </c>
      <c r="D6" s="12">
        <v>1012</v>
      </c>
      <c r="E6" s="380">
        <v>0</v>
      </c>
      <c r="F6" s="380">
        <v>903</v>
      </c>
      <c r="G6" s="380">
        <v>0</v>
      </c>
      <c r="H6" s="12">
        <v>46966</v>
      </c>
      <c r="I6" s="140">
        <v>4.5798147245246223</v>
      </c>
      <c r="J6" s="380">
        <v>0</v>
      </c>
      <c r="K6" s="380">
        <v>48</v>
      </c>
      <c r="L6" s="380">
        <v>38</v>
      </c>
      <c r="M6" s="380">
        <v>204</v>
      </c>
    </row>
    <row r="7" spans="1:13">
      <c r="A7" s="9" t="s">
        <v>89</v>
      </c>
      <c r="B7" s="12">
        <v>29923</v>
      </c>
      <c r="C7" s="380">
        <v>0</v>
      </c>
      <c r="D7" s="380">
        <v>390</v>
      </c>
      <c r="E7" s="380">
        <v>0</v>
      </c>
      <c r="F7" s="380">
        <v>943</v>
      </c>
      <c r="G7" s="380">
        <v>0</v>
      </c>
      <c r="H7" s="12">
        <v>31256</v>
      </c>
      <c r="I7" s="140">
        <v>1.5972200930042415</v>
      </c>
      <c r="J7" s="380">
        <v>0</v>
      </c>
      <c r="K7" s="380">
        <v>48</v>
      </c>
      <c r="L7" s="380">
        <v>19</v>
      </c>
      <c r="M7" s="12">
        <v>3434</v>
      </c>
    </row>
    <row r="8" spans="1:13">
      <c r="A8" s="9" t="s">
        <v>18</v>
      </c>
      <c r="B8" s="12">
        <v>20834</v>
      </c>
      <c r="C8" s="380">
        <v>0</v>
      </c>
      <c r="D8" s="380">
        <v>520</v>
      </c>
      <c r="E8" s="380">
        <v>0</v>
      </c>
      <c r="F8" s="12">
        <v>2306</v>
      </c>
      <c r="G8" s="380">
        <v>0</v>
      </c>
      <c r="H8" s="12">
        <v>23660</v>
      </c>
      <c r="I8" s="140">
        <v>2.588904694167852</v>
      </c>
      <c r="J8" s="380">
        <v>0</v>
      </c>
      <c r="K8" s="380">
        <v>48</v>
      </c>
      <c r="L8" s="380">
        <v>20</v>
      </c>
      <c r="M8" s="12">
        <v>1632</v>
      </c>
    </row>
    <row r="9" spans="1:13">
      <c r="A9" s="9" t="s">
        <v>20</v>
      </c>
      <c r="B9" s="12">
        <v>15839</v>
      </c>
      <c r="C9" s="380">
        <v>6</v>
      </c>
      <c r="D9" s="380">
        <v>502</v>
      </c>
      <c r="E9" s="380">
        <v>0</v>
      </c>
      <c r="F9" s="380">
        <v>830</v>
      </c>
      <c r="G9" s="380">
        <v>0</v>
      </c>
      <c r="H9" s="12">
        <v>17177</v>
      </c>
      <c r="I9" s="140">
        <v>2.0177375778221545</v>
      </c>
      <c r="J9" s="380">
        <v>0</v>
      </c>
      <c r="K9" s="380">
        <v>48</v>
      </c>
      <c r="L9" s="380">
        <v>15</v>
      </c>
      <c r="M9" s="380">
        <v>0</v>
      </c>
    </row>
    <row r="10" spans="1:13">
      <c r="A10" s="9" t="s">
        <v>21</v>
      </c>
      <c r="B10" s="12">
        <v>15071</v>
      </c>
      <c r="C10" s="380">
        <v>264</v>
      </c>
      <c r="D10" s="380">
        <v>535</v>
      </c>
      <c r="E10" s="380">
        <v>0</v>
      </c>
      <c r="F10" s="380">
        <v>0</v>
      </c>
      <c r="G10" s="380">
        <v>0</v>
      </c>
      <c r="H10" s="12">
        <v>15870</v>
      </c>
      <c r="I10" s="140">
        <v>2.159477479929242</v>
      </c>
      <c r="J10" s="380">
        <v>0</v>
      </c>
      <c r="K10" s="380">
        <v>48</v>
      </c>
      <c r="L10" s="380">
        <v>26</v>
      </c>
      <c r="M10" s="380">
        <v>124</v>
      </c>
    </row>
    <row r="11" spans="1:13">
      <c r="A11" s="9" t="s">
        <v>22</v>
      </c>
      <c r="B11" s="12">
        <v>28370</v>
      </c>
      <c r="C11" s="380">
        <v>0</v>
      </c>
      <c r="D11" s="380">
        <v>167</v>
      </c>
      <c r="E11" s="380">
        <v>0</v>
      </c>
      <c r="F11" s="380">
        <v>349</v>
      </c>
      <c r="G11" s="380">
        <v>0</v>
      </c>
      <c r="H11" s="12">
        <v>28886</v>
      </c>
      <c r="I11" s="140">
        <v>2.6169595941293711</v>
      </c>
      <c r="J11" s="380">
        <v>0</v>
      </c>
      <c r="K11" s="380">
        <v>48</v>
      </c>
      <c r="L11" s="380">
        <v>2</v>
      </c>
      <c r="M11" s="380">
        <v>800</v>
      </c>
    </row>
    <row r="12" spans="1:13">
      <c r="A12" s="9" t="s">
        <v>23</v>
      </c>
      <c r="B12" s="12">
        <v>33515</v>
      </c>
      <c r="C12" s="380">
        <v>0</v>
      </c>
      <c r="D12" s="380">
        <v>172</v>
      </c>
      <c r="E12" s="380">
        <v>0</v>
      </c>
      <c r="F12" s="380">
        <v>422</v>
      </c>
      <c r="G12" s="380">
        <v>0</v>
      </c>
      <c r="H12" s="12">
        <v>34109</v>
      </c>
      <c r="I12" s="140">
        <v>5.8345877523092717</v>
      </c>
      <c r="J12" s="380">
        <v>0</v>
      </c>
      <c r="K12" s="380">
        <v>48</v>
      </c>
      <c r="L12" s="380">
        <v>28</v>
      </c>
      <c r="M12" s="12">
        <v>1898</v>
      </c>
    </row>
    <row r="13" spans="1:13">
      <c r="A13" s="9" t="s">
        <v>24</v>
      </c>
      <c r="B13" s="12">
        <v>23814</v>
      </c>
      <c r="C13" s="380">
        <v>0</v>
      </c>
      <c r="D13" s="380">
        <v>331</v>
      </c>
      <c r="E13" s="380">
        <v>0</v>
      </c>
      <c r="F13" s="12">
        <v>1840</v>
      </c>
      <c r="G13" s="380">
        <v>0</v>
      </c>
      <c r="H13" s="12">
        <v>25985</v>
      </c>
      <c r="I13" s="140">
        <v>1.8052660830901766</v>
      </c>
      <c r="J13" s="380">
        <v>0</v>
      </c>
      <c r="K13" s="380">
        <v>48</v>
      </c>
      <c r="L13" s="380">
        <v>9</v>
      </c>
      <c r="M13" s="380">
        <v>9</v>
      </c>
    </row>
    <row r="14" spans="1:13">
      <c r="A14" s="9" t="s">
        <v>375</v>
      </c>
      <c r="B14" s="12">
        <v>25545</v>
      </c>
      <c r="C14" s="380">
        <v>41</v>
      </c>
      <c r="D14" s="380">
        <v>293</v>
      </c>
      <c r="E14" s="380">
        <v>0</v>
      </c>
      <c r="F14" s="380">
        <v>271</v>
      </c>
      <c r="G14" s="380">
        <v>0</v>
      </c>
      <c r="H14" s="12">
        <v>26150</v>
      </c>
      <c r="I14" s="140">
        <v>2.8904609262739029</v>
      </c>
      <c r="J14" s="380">
        <v>41</v>
      </c>
      <c r="K14" s="380">
        <v>89</v>
      </c>
      <c r="L14" s="380">
        <v>27</v>
      </c>
      <c r="M14" s="380">
        <v>15</v>
      </c>
    </row>
    <row r="15" spans="1:13">
      <c r="A15" s="9" t="s">
        <v>26</v>
      </c>
      <c r="B15" s="12">
        <v>16222</v>
      </c>
      <c r="C15" s="380">
        <v>0</v>
      </c>
      <c r="D15" s="380">
        <v>284</v>
      </c>
      <c r="E15" s="380">
        <v>0</v>
      </c>
      <c r="F15" s="12">
        <v>1165</v>
      </c>
      <c r="G15" s="380">
        <v>0</v>
      </c>
      <c r="H15" s="12">
        <v>17671</v>
      </c>
      <c r="I15" s="140">
        <v>1.4169673642851415</v>
      </c>
      <c r="J15" s="380">
        <v>0</v>
      </c>
      <c r="K15" s="380">
        <v>48</v>
      </c>
      <c r="L15" s="380">
        <v>69</v>
      </c>
      <c r="M15" s="380">
        <v>495</v>
      </c>
    </row>
    <row r="16" spans="1:13">
      <c r="A16" s="10"/>
      <c r="B16" s="382"/>
      <c r="C16" s="381"/>
      <c r="D16" s="381"/>
      <c r="E16" s="381"/>
      <c r="F16" s="382"/>
      <c r="G16" s="381"/>
      <c r="H16" s="382"/>
      <c r="I16" s="48"/>
      <c r="J16" s="381"/>
      <c r="K16" s="381"/>
      <c r="L16" s="381"/>
      <c r="M16" s="381"/>
    </row>
    <row r="17" spans="1:13">
      <c r="A17" s="8" t="s">
        <v>27</v>
      </c>
      <c r="B17" s="12"/>
      <c r="C17" s="380"/>
      <c r="D17" s="380"/>
      <c r="E17" s="380"/>
      <c r="F17" s="12"/>
      <c r="G17" s="380"/>
      <c r="H17" s="12"/>
      <c r="I17" s="141"/>
      <c r="J17" s="380"/>
      <c r="K17" s="380"/>
      <c r="L17" s="380"/>
      <c r="M17" s="380"/>
    </row>
    <row r="18" spans="1:13">
      <c r="A18" s="9" t="s">
        <v>28</v>
      </c>
      <c r="B18" s="12">
        <v>40009</v>
      </c>
      <c r="C18" s="380">
        <v>674</v>
      </c>
      <c r="D18" s="380">
        <v>479</v>
      </c>
      <c r="E18" s="380">
        <v>69</v>
      </c>
      <c r="F18" s="380">
        <v>448</v>
      </c>
      <c r="G18" s="380">
        <v>0</v>
      </c>
      <c r="H18" s="12">
        <v>41679</v>
      </c>
      <c r="I18" s="140">
        <v>1.2731465925405505</v>
      </c>
      <c r="J18" s="380">
        <v>5</v>
      </c>
      <c r="K18" s="380">
        <v>53</v>
      </c>
      <c r="L18" s="380">
        <v>89</v>
      </c>
      <c r="M18" s="12">
        <v>3098</v>
      </c>
    </row>
    <row r="19" spans="1:13">
      <c r="A19" s="9" t="s">
        <v>29</v>
      </c>
      <c r="B19" s="12">
        <v>80171</v>
      </c>
      <c r="C19" s="380">
        <v>351</v>
      </c>
      <c r="D19" s="12">
        <v>1952</v>
      </c>
      <c r="E19" s="380">
        <v>73</v>
      </c>
      <c r="F19" s="12">
        <v>2445</v>
      </c>
      <c r="G19" s="380">
        <v>0</v>
      </c>
      <c r="H19" s="12">
        <v>84992</v>
      </c>
      <c r="I19" s="140">
        <v>3.5697425343357554</v>
      </c>
      <c r="J19" s="380">
        <v>4</v>
      </c>
      <c r="K19" s="380">
        <v>52</v>
      </c>
      <c r="L19" s="380">
        <v>81</v>
      </c>
      <c r="M19" s="12">
        <v>6088</v>
      </c>
    </row>
    <row r="20" spans="1:13">
      <c r="A20" s="9" t="s">
        <v>30</v>
      </c>
      <c r="B20" s="12">
        <v>75666</v>
      </c>
      <c r="C20" s="380">
        <v>42</v>
      </c>
      <c r="D20" s="12">
        <v>1500</v>
      </c>
      <c r="E20" s="380">
        <v>0</v>
      </c>
      <c r="F20" s="12">
        <v>2198</v>
      </c>
      <c r="G20" s="380">
        <v>0</v>
      </c>
      <c r="H20" s="12">
        <v>79406</v>
      </c>
      <c r="I20" s="140">
        <v>2.2193465440621596</v>
      </c>
      <c r="J20" s="380">
        <v>5</v>
      </c>
      <c r="K20" s="380">
        <v>53</v>
      </c>
      <c r="L20" s="380">
        <v>141</v>
      </c>
      <c r="M20" s="12">
        <v>1001</v>
      </c>
    </row>
    <row r="21" spans="1:13">
      <c r="A21" s="9" t="s">
        <v>31</v>
      </c>
      <c r="B21" s="12">
        <v>56843</v>
      </c>
      <c r="C21" s="12">
        <v>2963</v>
      </c>
      <c r="D21" s="380">
        <v>963</v>
      </c>
      <c r="E21" s="380">
        <v>68</v>
      </c>
      <c r="F21" s="12">
        <v>6066</v>
      </c>
      <c r="G21" s="380">
        <v>0</v>
      </c>
      <c r="H21" s="12">
        <v>66903</v>
      </c>
      <c r="I21" s="140">
        <v>2.0607096654962116</v>
      </c>
      <c r="J21" s="380">
        <v>0</v>
      </c>
      <c r="K21" s="380">
        <v>48</v>
      </c>
      <c r="L21" s="380">
        <v>97</v>
      </c>
      <c r="M21" s="12">
        <v>2076</v>
      </c>
    </row>
    <row r="22" spans="1:13">
      <c r="A22" s="9" t="s">
        <v>32</v>
      </c>
      <c r="B22" s="12">
        <v>44684</v>
      </c>
      <c r="C22" s="12">
        <v>2482</v>
      </c>
      <c r="D22" s="380">
        <v>421</v>
      </c>
      <c r="E22" s="12">
        <v>2152</v>
      </c>
      <c r="F22" s="12">
        <v>1212</v>
      </c>
      <c r="G22" s="380">
        <v>0</v>
      </c>
      <c r="H22" s="12">
        <v>50951</v>
      </c>
      <c r="I22" s="140">
        <v>2.3948766157461812</v>
      </c>
      <c r="J22" s="380">
        <v>4</v>
      </c>
      <c r="K22" s="380">
        <v>52</v>
      </c>
      <c r="L22" s="380">
        <v>24</v>
      </c>
      <c r="M22" s="12">
        <v>1321</v>
      </c>
    </row>
    <row r="23" spans="1:13">
      <c r="A23" s="9" t="s">
        <v>33</v>
      </c>
      <c r="B23" s="12">
        <v>66286</v>
      </c>
      <c r="C23" s="380">
        <v>594</v>
      </c>
      <c r="D23" s="12">
        <v>1383</v>
      </c>
      <c r="E23" s="380">
        <v>0</v>
      </c>
      <c r="F23" s="380">
        <v>440</v>
      </c>
      <c r="G23" s="380">
        <v>0</v>
      </c>
      <c r="H23" s="12">
        <v>68703</v>
      </c>
      <c r="I23" s="140">
        <v>2.301145498392283</v>
      </c>
      <c r="J23" s="380">
        <v>2</v>
      </c>
      <c r="K23" s="380">
        <v>50</v>
      </c>
      <c r="L23" s="380">
        <v>47</v>
      </c>
      <c r="M23" s="12">
        <v>5010</v>
      </c>
    </row>
    <row r="24" spans="1:13">
      <c r="A24" s="9" t="s">
        <v>34</v>
      </c>
      <c r="B24" s="12">
        <v>81763</v>
      </c>
      <c r="C24" s="380">
        <v>355</v>
      </c>
      <c r="D24" s="12">
        <v>1133</v>
      </c>
      <c r="E24" s="380">
        <v>0</v>
      </c>
      <c r="F24" s="12">
        <v>2109</v>
      </c>
      <c r="G24" s="380">
        <v>0</v>
      </c>
      <c r="H24" s="12">
        <v>85360</v>
      </c>
      <c r="I24" s="140">
        <v>2.7316948284690219</v>
      </c>
      <c r="J24" s="380">
        <v>10</v>
      </c>
      <c r="K24" s="380">
        <v>58</v>
      </c>
      <c r="L24" s="380">
        <v>62</v>
      </c>
      <c r="M24" s="380">
        <v>567</v>
      </c>
    </row>
    <row r="25" spans="1:13">
      <c r="A25" s="9" t="s">
        <v>35</v>
      </c>
      <c r="B25" s="12">
        <v>58653</v>
      </c>
      <c r="C25" s="380">
        <v>930</v>
      </c>
      <c r="D25" s="380">
        <v>393</v>
      </c>
      <c r="E25" s="12">
        <v>1214</v>
      </c>
      <c r="F25" s="12">
        <v>1467</v>
      </c>
      <c r="G25" s="380">
        <v>479</v>
      </c>
      <c r="H25" s="12">
        <v>63136</v>
      </c>
      <c r="I25" s="140">
        <v>2.0072486806129586</v>
      </c>
      <c r="J25" s="380">
        <v>0</v>
      </c>
      <c r="K25" s="380">
        <v>48</v>
      </c>
      <c r="L25" s="380">
        <v>48</v>
      </c>
      <c r="M25" s="12">
        <v>3002</v>
      </c>
    </row>
    <row r="26" spans="1:13">
      <c r="A26" s="9" t="s">
        <v>36</v>
      </c>
      <c r="B26" s="12">
        <v>21514</v>
      </c>
      <c r="C26" s="380">
        <v>0</v>
      </c>
      <c r="D26" s="12">
        <v>1132</v>
      </c>
      <c r="E26" s="380">
        <v>0</v>
      </c>
      <c r="F26" s="12">
        <v>1206</v>
      </c>
      <c r="G26" s="380">
        <v>0</v>
      </c>
      <c r="H26" s="12">
        <v>23852</v>
      </c>
      <c r="I26" s="140">
        <v>0.66623837322979806</v>
      </c>
      <c r="J26" s="380">
        <v>1</v>
      </c>
      <c r="K26" s="380">
        <v>49</v>
      </c>
      <c r="L26" s="380">
        <v>30</v>
      </c>
      <c r="M26" s="380">
        <v>969</v>
      </c>
    </row>
    <row r="27" spans="1:13">
      <c r="A27" s="9" t="s">
        <v>37</v>
      </c>
      <c r="B27" s="12">
        <v>38310</v>
      </c>
      <c r="C27" s="12">
        <v>3118</v>
      </c>
      <c r="D27" s="380">
        <v>803</v>
      </c>
      <c r="E27" s="380">
        <v>3</v>
      </c>
      <c r="F27" s="12">
        <v>1488</v>
      </c>
      <c r="G27" s="380">
        <v>2</v>
      </c>
      <c r="H27" s="12">
        <v>43724</v>
      </c>
      <c r="I27" s="140">
        <v>1.4870591436248002</v>
      </c>
      <c r="J27" s="380">
        <v>3</v>
      </c>
      <c r="K27" s="380">
        <v>51</v>
      </c>
      <c r="L27" s="380">
        <v>40</v>
      </c>
      <c r="M27" s="380">
        <v>929</v>
      </c>
    </row>
    <row r="28" spans="1:13">
      <c r="A28" s="9" t="s">
        <v>38</v>
      </c>
      <c r="B28" s="12">
        <v>51538</v>
      </c>
      <c r="C28" s="12">
        <v>1053</v>
      </c>
      <c r="D28" s="380">
        <v>716</v>
      </c>
      <c r="E28" s="380">
        <v>0</v>
      </c>
      <c r="F28" s="12">
        <v>5806</v>
      </c>
      <c r="G28" s="380">
        <v>0</v>
      </c>
      <c r="H28" s="12">
        <v>59113</v>
      </c>
      <c r="I28" s="140">
        <v>1.6135222185828146</v>
      </c>
      <c r="J28" s="380">
        <v>2</v>
      </c>
      <c r="K28" s="380">
        <v>50</v>
      </c>
      <c r="L28" s="380">
        <v>123</v>
      </c>
      <c r="M28" s="380">
        <v>731</v>
      </c>
    </row>
    <row r="29" spans="1:13">
      <c r="A29" s="9" t="s">
        <v>39</v>
      </c>
      <c r="B29" s="12">
        <v>62014</v>
      </c>
      <c r="C29" s="380">
        <v>248</v>
      </c>
      <c r="D29" s="12">
        <v>1233</v>
      </c>
      <c r="E29" s="380">
        <v>0</v>
      </c>
      <c r="F29" s="12">
        <v>2758</v>
      </c>
      <c r="G29" s="380">
        <v>0</v>
      </c>
      <c r="H29" s="12">
        <v>66253</v>
      </c>
      <c r="I29" s="140">
        <v>2.5089180899004053</v>
      </c>
      <c r="J29" s="380">
        <v>2</v>
      </c>
      <c r="K29" s="380">
        <v>50</v>
      </c>
      <c r="L29" s="380">
        <v>6</v>
      </c>
      <c r="M29" s="12">
        <v>1148</v>
      </c>
    </row>
    <row r="30" spans="1:13">
      <c r="A30" s="9" t="s">
        <v>40</v>
      </c>
      <c r="B30" s="12">
        <v>80967</v>
      </c>
      <c r="C30" s="380">
        <v>350</v>
      </c>
      <c r="D30" s="12">
        <v>1596</v>
      </c>
      <c r="E30" s="12">
        <v>3899</v>
      </c>
      <c r="F30" s="12">
        <v>2773</v>
      </c>
      <c r="G30" s="380">
        <v>0</v>
      </c>
      <c r="H30" s="12">
        <v>89585</v>
      </c>
      <c r="I30" s="140">
        <v>3.164317756349122</v>
      </c>
      <c r="J30" s="380">
        <v>2</v>
      </c>
      <c r="K30" s="380">
        <v>50</v>
      </c>
      <c r="L30" s="380">
        <v>25</v>
      </c>
      <c r="M30" s="12">
        <v>1033</v>
      </c>
    </row>
    <row r="31" spans="1:13">
      <c r="A31" s="9" t="s">
        <v>41</v>
      </c>
      <c r="B31" s="12">
        <v>41016</v>
      </c>
      <c r="C31" s="380">
        <v>211</v>
      </c>
      <c r="D31" s="12">
        <v>1225</v>
      </c>
      <c r="E31" s="380">
        <v>0</v>
      </c>
      <c r="F31" s="12">
        <v>4146</v>
      </c>
      <c r="G31" s="380">
        <v>0</v>
      </c>
      <c r="H31" s="12">
        <v>46598</v>
      </c>
      <c r="I31" s="140">
        <v>2.2752929687500001</v>
      </c>
      <c r="J31" s="380">
        <v>3</v>
      </c>
      <c r="K31" s="380">
        <v>51</v>
      </c>
      <c r="L31" s="380">
        <v>52</v>
      </c>
      <c r="M31" s="12">
        <v>14060</v>
      </c>
    </row>
    <row r="32" spans="1:13">
      <c r="A32" s="9" t="s">
        <v>42</v>
      </c>
      <c r="B32" s="12">
        <v>31039</v>
      </c>
      <c r="C32" s="12">
        <v>2975</v>
      </c>
      <c r="D32" s="380">
        <v>448</v>
      </c>
      <c r="E32" s="380">
        <v>68</v>
      </c>
      <c r="F32" s="380">
        <v>699</v>
      </c>
      <c r="G32" s="380">
        <v>0</v>
      </c>
      <c r="H32" s="12">
        <v>35229</v>
      </c>
      <c r="I32" s="140">
        <v>1.292143485915493</v>
      </c>
      <c r="J32" s="380">
        <v>0</v>
      </c>
      <c r="K32" s="380">
        <v>48</v>
      </c>
      <c r="L32" s="380">
        <v>47</v>
      </c>
      <c r="M32" s="380">
        <v>81</v>
      </c>
    </row>
    <row r="33" spans="1:13">
      <c r="A33" s="10"/>
      <c r="B33" s="382"/>
      <c r="C33" s="382"/>
      <c r="D33" s="381"/>
      <c r="E33" s="381"/>
      <c r="F33" s="381"/>
      <c r="G33" s="381"/>
      <c r="H33" s="382"/>
      <c r="I33" s="48"/>
      <c r="J33" s="381"/>
      <c r="K33" s="381"/>
      <c r="L33" s="381"/>
      <c r="M33" s="381"/>
    </row>
    <row r="34" spans="1:13">
      <c r="A34" s="8" t="s">
        <v>43</v>
      </c>
      <c r="B34" s="12"/>
      <c r="C34" s="12"/>
      <c r="D34" s="380"/>
      <c r="E34" s="380"/>
      <c r="F34" s="380"/>
      <c r="G34" s="380"/>
      <c r="H34" s="12"/>
      <c r="I34" s="141"/>
      <c r="J34" s="380"/>
      <c r="K34" s="380"/>
      <c r="L34" s="380"/>
      <c r="M34" s="380"/>
    </row>
    <row r="35" spans="1:13">
      <c r="A35" s="9" t="s">
        <v>44</v>
      </c>
      <c r="B35" s="12">
        <v>84839</v>
      </c>
      <c r="C35" s="12">
        <v>3220</v>
      </c>
      <c r="D35" s="12">
        <v>1018</v>
      </c>
      <c r="E35" s="380">
        <v>0</v>
      </c>
      <c r="F35" s="12">
        <v>1719</v>
      </c>
      <c r="G35" s="380">
        <v>0</v>
      </c>
      <c r="H35" s="12">
        <v>90796</v>
      </c>
      <c r="I35" s="140">
        <v>1.5233716989362773</v>
      </c>
      <c r="J35" s="380">
        <v>2</v>
      </c>
      <c r="K35" s="380">
        <v>50</v>
      </c>
      <c r="L35" s="380">
        <v>30</v>
      </c>
      <c r="M35" s="12">
        <v>3762</v>
      </c>
    </row>
    <row r="36" spans="1:13">
      <c r="A36" s="9" t="s">
        <v>45</v>
      </c>
      <c r="B36" s="12">
        <v>94782</v>
      </c>
      <c r="C36" s="12">
        <v>2002</v>
      </c>
      <c r="D36" s="12">
        <v>5128</v>
      </c>
      <c r="E36" s="12">
        <v>1020</v>
      </c>
      <c r="F36" s="12">
        <v>14113</v>
      </c>
      <c r="G36" s="380">
        <v>0</v>
      </c>
      <c r="H36" s="12">
        <v>117045</v>
      </c>
      <c r="I36" s="140">
        <v>2.5014425851125215</v>
      </c>
      <c r="J36" s="380">
        <v>4</v>
      </c>
      <c r="K36" s="380">
        <v>52</v>
      </c>
      <c r="L36" s="380">
        <v>110</v>
      </c>
      <c r="M36" s="12">
        <v>5786</v>
      </c>
    </row>
    <row r="37" spans="1:13">
      <c r="A37" s="9" t="s">
        <v>46</v>
      </c>
      <c r="B37" s="12">
        <v>73833</v>
      </c>
      <c r="C37" s="380">
        <v>864</v>
      </c>
      <c r="D37" s="12">
        <v>3487</v>
      </c>
      <c r="E37" s="12">
        <v>1650</v>
      </c>
      <c r="F37" s="12">
        <v>7047</v>
      </c>
      <c r="G37" s="380">
        <v>0</v>
      </c>
      <c r="H37" s="12">
        <v>86881</v>
      </c>
      <c r="I37" s="140">
        <v>1.578105133142006</v>
      </c>
      <c r="J37" s="380">
        <v>4</v>
      </c>
      <c r="K37" s="380">
        <v>52</v>
      </c>
      <c r="L37" s="380">
        <v>90</v>
      </c>
      <c r="M37" s="12">
        <v>7742</v>
      </c>
    </row>
    <row r="38" spans="1:13">
      <c r="A38" s="9" t="s">
        <v>47</v>
      </c>
      <c r="B38" s="12">
        <v>107738</v>
      </c>
      <c r="C38" s="380">
        <v>0</v>
      </c>
      <c r="D38" s="380">
        <v>964</v>
      </c>
      <c r="E38" s="380">
        <v>0</v>
      </c>
      <c r="F38" s="12">
        <v>1946</v>
      </c>
      <c r="G38" s="380">
        <v>0</v>
      </c>
      <c r="H38" s="12">
        <v>110648</v>
      </c>
      <c r="I38" s="140">
        <v>2.0005062375700597</v>
      </c>
      <c r="J38" s="380">
        <v>0</v>
      </c>
      <c r="K38" s="380">
        <v>48</v>
      </c>
      <c r="L38" s="380">
        <v>17</v>
      </c>
      <c r="M38" s="12">
        <v>3451</v>
      </c>
    </row>
    <row r="39" spans="1:13">
      <c r="A39" s="9" t="s">
        <v>48</v>
      </c>
      <c r="B39" s="12">
        <v>93300</v>
      </c>
      <c r="C39" s="380">
        <v>0</v>
      </c>
      <c r="D39" s="380">
        <v>480</v>
      </c>
      <c r="E39" s="380">
        <v>0</v>
      </c>
      <c r="F39" s="380">
        <v>940</v>
      </c>
      <c r="G39" s="380">
        <v>0</v>
      </c>
      <c r="H39" s="12">
        <v>94720</v>
      </c>
      <c r="I39" s="140">
        <v>2.169243100881713</v>
      </c>
      <c r="J39" s="380">
        <v>3</v>
      </c>
      <c r="K39" s="380">
        <v>51</v>
      </c>
      <c r="L39" s="380">
        <v>164</v>
      </c>
      <c r="M39" s="380">
        <v>976</v>
      </c>
    </row>
    <row r="40" spans="1:13">
      <c r="A40" s="9" t="s">
        <v>49</v>
      </c>
      <c r="B40" s="12">
        <v>1910</v>
      </c>
      <c r="C40" s="12">
        <v>107937</v>
      </c>
      <c r="D40" s="380">
        <v>268</v>
      </c>
      <c r="E40" s="12">
        <v>5308</v>
      </c>
      <c r="F40" s="380">
        <v>124</v>
      </c>
      <c r="G40" s="12">
        <v>16000</v>
      </c>
      <c r="H40" s="12">
        <v>131547</v>
      </c>
      <c r="I40" s="140">
        <v>2.6397567876708203</v>
      </c>
      <c r="J40" s="12">
        <v>4020</v>
      </c>
      <c r="K40" s="12">
        <v>4068</v>
      </c>
      <c r="L40" s="380">
        <v>42</v>
      </c>
      <c r="M40" s="12">
        <v>2244</v>
      </c>
    </row>
    <row r="41" spans="1:13">
      <c r="A41" s="9" t="s">
        <v>50</v>
      </c>
      <c r="B41" s="12">
        <v>133537</v>
      </c>
      <c r="C41" s="12">
        <v>2942</v>
      </c>
      <c r="D41" s="12">
        <v>15632</v>
      </c>
      <c r="E41" s="12">
        <v>7175</v>
      </c>
      <c r="F41" s="12">
        <v>15616</v>
      </c>
      <c r="G41" s="380">
        <v>0</v>
      </c>
      <c r="H41" s="12">
        <v>174902</v>
      </c>
      <c r="I41" s="140">
        <v>3.7102672889266017</v>
      </c>
      <c r="J41" s="380">
        <v>6</v>
      </c>
      <c r="K41" s="380">
        <v>54</v>
      </c>
      <c r="L41" s="380">
        <v>71</v>
      </c>
      <c r="M41" s="12">
        <v>4428</v>
      </c>
    </row>
    <row r="42" spans="1:13">
      <c r="A42" s="9" t="s">
        <v>51</v>
      </c>
      <c r="B42" s="12">
        <v>174507</v>
      </c>
      <c r="C42" s="380">
        <v>165</v>
      </c>
      <c r="D42" s="12">
        <v>5727</v>
      </c>
      <c r="E42" s="380">
        <v>45</v>
      </c>
      <c r="F42" s="12">
        <v>2786</v>
      </c>
      <c r="G42" s="380">
        <v>0</v>
      </c>
      <c r="H42" s="12">
        <v>183230</v>
      </c>
      <c r="I42" s="140">
        <v>3.8794435857805256</v>
      </c>
      <c r="J42" s="380">
        <v>1</v>
      </c>
      <c r="K42" s="380">
        <v>49</v>
      </c>
      <c r="L42" s="380">
        <v>148</v>
      </c>
      <c r="M42" s="12">
        <v>2329</v>
      </c>
    </row>
    <row r="43" spans="1:13">
      <c r="A43" s="10"/>
      <c r="B43" s="267"/>
      <c r="C43" s="267"/>
      <c r="D43" s="267"/>
      <c r="E43" s="267"/>
      <c r="F43" s="267"/>
      <c r="G43" s="267"/>
      <c r="H43" s="267"/>
      <c r="I43" s="48"/>
      <c r="J43" s="267"/>
      <c r="K43" s="267"/>
      <c r="L43" s="267"/>
      <c r="M43" s="267"/>
    </row>
    <row r="44" spans="1:13">
      <c r="A44" s="8" t="s">
        <v>52</v>
      </c>
      <c r="B44" s="179"/>
      <c r="C44" s="179"/>
      <c r="D44" s="179"/>
      <c r="E44" s="179"/>
      <c r="F44" s="179"/>
      <c r="G44" s="179"/>
      <c r="H44" s="179"/>
      <c r="I44" s="141"/>
      <c r="J44" s="179"/>
      <c r="K44" s="179"/>
      <c r="L44" s="179"/>
      <c r="M44" s="179"/>
    </row>
    <row r="45" spans="1:13">
      <c r="A45" s="9" t="s">
        <v>53</v>
      </c>
      <c r="B45" s="12">
        <v>149041</v>
      </c>
      <c r="C45" s="380">
        <v>522</v>
      </c>
      <c r="D45" s="12">
        <v>3771</v>
      </c>
      <c r="E45" s="380">
        <v>72</v>
      </c>
      <c r="F45" s="12">
        <v>8436</v>
      </c>
      <c r="G45" s="380">
        <v>0</v>
      </c>
      <c r="H45" s="12">
        <v>161842</v>
      </c>
      <c r="I45" s="140">
        <v>2.5524713749487429</v>
      </c>
      <c r="J45" s="380">
        <v>2</v>
      </c>
      <c r="K45" s="380">
        <v>50</v>
      </c>
      <c r="L45" s="380">
        <v>130</v>
      </c>
      <c r="M45" s="12">
        <v>3473</v>
      </c>
    </row>
    <row r="46" spans="1:13">
      <c r="A46" s="9" t="s">
        <v>54</v>
      </c>
      <c r="B46" s="12">
        <v>48253</v>
      </c>
      <c r="C46" s="12">
        <v>1309</v>
      </c>
      <c r="D46" s="12">
        <v>3546</v>
      </c>
      <c r="E46" s="380">
        <v>92</v>
      </c>
      <c r="F46" s="12">
        <v>7575</v>
      </c>
      <c r="G46" s="380">
        <v>0</v>
      </c>
      <c r="H46" s="12">
        <v>60775</v>
      </c>
      <c r="I46" s="140">
        <v>0.99771809436254388</v>
      </c>
      <c r="J46" s="380">
        <v>6</v>
      </c>
      <c r="K46" s="380">
        <v>54</v>
      </c>
      <c r="L46" s="380">
        <v>68</v>
      </c>
      <c r="M46" s="12">
        <v>3266</v>
      </c>
    </row>
    <row r="47" spans="1:13">
      <c r="A47" s="9" t="s">
        <v>55</v>
      </c>
      <c r="B47" s="12">
        <v>54526</v>
      </c>
      <c r="C47" s="12">
        <v>20080</v>
      </c>
      <c r="D47" s="12">
        <v>2580</v>
      </c>
      <c r="E47" s="380">
        <v>0</v>
      </c>
      <c r="F47" s="12">
        <v>3964</v>
      </c>
      <c r="G47" s="380">
        <v>0</v>
      </c>
      <c r="H47" s="12">
        <v>81150</v>
      </c>
      <c r="I47" s="140">
        <v>1.1942077612467441</v>
      </c>
      <c r="J47" s="380">
        <v>2</v>
      </c>
      <c r="K47" s="380">
        <v>50</v>
      </c>
      <c r="L47" s="380">
        <v>55</v>
      </c>
      <c r="M47" s="12">
        <v>1910</v>
      </c>
    </row>
    <row r="48" spans="1:13">
      <c r="A48" s="9" t="s">
        <v>56</v>
      </c>
      <c r="B48" s="12">
        <v>62747</v>
      </c>
      <c r="C48" s="12">
        <v>1870</v>
      </c>
      <c r="D48" s="12">
        <v>2687</v>
      </c>
      <c r="E48" s="12">
        <v>7165</v>
      </c>
      <c r="F48" s="12">
        <v>2238</v>
      </c>
      <c r="G48" s="380">
        <v>0</v>
      </c>
      <c r="H48" s="12">
        <v>76707</v>
      </c>
      <c r="I48" s="140">
        <v>0.98652176708893313</v>
      </c>
      <c r="J48" s="380">
        <v>0</v>
      </c>
      <c r="K48" s="380">
        <v>48</v>
      </c>
      <c r="L48" s="380">
        <v>130</v>
      </c>
      <c r="M48" s="380">
        <v>0</v>
      </c>
    </row>
    <row r="49" spans="1:13">
      <c r="A49" s="9" t="s">
        <v>57</v>
      </c>
      <c r="B49" s="12">
        <v>135381</v>
      </c>
      <c r="C49" s="12">
        <v>3579</v>
      </c>
      <c r="D49" s="12">
        <v>2689</v>
      </c>
      <c r="E49" s="380">
        <v>52</v>
      </c>
      <c r="F49" s="12">
        <v>7221</v>
      </c>
      <c r="G49" s="380">
        <v>0</v>
      </c>
      <c r="H49" s="12">
        <v>148922</v>
      </c>
      <c r="I49" s="140">
        <v>2.231910556921048</v>
      </c>
      <c r="J49" s="380">
        <v>3</v>
      </c>
      <c r="K49" s="380">
        <v>51</v>
      </c>
      <c r="L49" s="380">
        <v>137</v>
      </c>
      <c r="M49" s="12">
        <v>1799</v>
      </c>
    </row>
    <row r="50" spans="1:13">
      <c r="A50" s="9" t="s">
        <v>58</v>
      </c>
      <c r="B50" s="12">
        <v>148557</v>
      </c>
      <c r="C50" s="12">
        <v>232061</v>
      </c>
      <c r="D50" s="12">
        <v>4715</v>
      </c>
      <c r="E50" s="12">
        <v>53518</v>
      </c>
      <c r="F50" s="12">
        <v>14519</v>
      </c>
      <c r="G50" s="12">
        <v>15510</v>
      </c>
      <c r="H50" s="12">
        <v>468880</v>
      </c>
      <c r="I50" s="140">
        <v>6.1711788783742874</v>
      </c>
      <c r="J50" s="380">
        <v>17</v>
      </c>
      <c r="K50" s="380">
        <v>65</v>
      </c>
      <c r="L50" s="380">
        <v>145</v>
      </c>
      <c r="M50" s="12">
        <v>12359</v>
      </c>
    </row>
    <row r="51" spans="1:13">
      <c r="A51" s="9" t="s">
        <v>59</v>
      </c>
      <c r="B51" s="12">
        <v>163312</v>
      </c>
      <c r="C51" s="12">
        <v>1327</v>
      </c>
      <c r="D51" s="12">
        <v>5124</v>
      </c>
      <c r="E51" s="380">
        <v>481</v>
      </c>
      <c r="F51" s="12">
        <v>9693</v>
      </c>
      <c r="G51" s="380">
        <v>0</v>
      </c>
      <c r="H51" s="12">
        <v>179937</v>
      </c>
      <c r="I51" s="140">
        <v>2.4404193565887269</v>
      </c>
      <c r="J51" s="380">
        <v>1</v>
      </c>
      <c r="K51" s="380">
        <v>49</v>
      </c>
      <c r="L51" s="380">
        <v>0</v>
      </c>
      <c r="M51" s="380">
        <v>0</v>
      </c>
    </row>
    <row r="52" spans="1:13">
      <c r="A52" s="10"/>
      <c r="B52" s="382"/>
      <c r="C52" s="382"/>
      <c r="D52" s="382"/>
      <c r="E52" s="381"/>
      <c r="F52" s="382"/>
      <c r="G52" s="381"/>
      <c r="H52" s="382"/>
      <c r="I52" s="48"/>
      <c r="J52" s="381"/>
      <c r="K52" s="381"/>
      <c r="L52" s="381"/>
      <c r="M52" s="381"/>
    </row>
    <row r="53" spans="1:13">
      <c r="A53" s="8" t="s">
        <v>60</v>
      </c>
      <c r="B53" s="12"/>
      <c r="C53" s="12"/>
      <c r="D53" s="12"/>
      <c r="E53" s="380"/>
      <c r="F53" s="12"/>
      <c r="G53" s="380"/>
      <c r="H53" s="12"/>
      <c r="I53" s="141"/>
      <c r="J53" s="380"/>
      <c r="K53" s="380"/>
      <c r="L53" s="380"/>
      <c r="M53" s="380"/>
    </row>
    <row r="54" spans="1:13">
      <c r="A54" s="9" t="s">
        <v>61</v>
      </c>
      <c r="B54" s="12">
        <v>146561</v>
      </c>
      <c r="C54" s="12">
        <v>2292</v>
      </c>
      <c r="D54" s="12">
        <v>5544</v>
      </c>
      <c r="E54" s="380">
        <v>171</v>
      </c>
      <c r="F54" s="12">
        <v>10054</v>
      </c>
      <c r="G54" s="380">
        <v>0</v>
      </c>
      <c r="H54" s="12">
        <v>164622</v>
      </c>
      <c r="I54" s="141">
        <v>1.5115416398861445</v>
      </c>
      <c r="J54" s="380">
        <v>27</v>
      </c>
      <c r="K54" s="380">
        <v>75</v>
      </c>
      <c r="L54" s="380">
        <v>26</v>
      </c>
      <c r="M54" s="12">
        <v>1506</v>
      </c>
    </row>
    <row r="55" spans="1:13">
      <c r="A55" s="9" t="s">
        <v>62</v>
      </c>
      <c r="B55" s="12">
        <v>180388</v>
      </c>
      <c r="C55" s="12">
        <v>3094</v>
      </c>
      <c r="D55" s="12">
        <v>6612</v>
      </c>
      <c r="E55" s="12">
        <v>1162</v>
      </c>
      <c r="F55" s="12">
        <v>11412</v>
      </c>
      <c r="G55" s="380">
        <v>0</v>
      </c>
      <c r="H55" s="12">
        <v>202668</v>
      </c>
      <c r="I55" s="141">
        <v>1.9280780866487812</v>
      </c>
      <c r="J55" s="380">
        <v>8</v>
      </c>
      <c r="K55" s="380">
        <v>56</v>
      </c>
      <c r="L55" s="380">
        <v>169</v>
      </c>
      <c r="M55" s="12">
        <v>10446</v>
      </c>
    </row>
    <row r="56" spans="1:13">
      <c r="A56" s="9" t="s">
        <v>63</v>
      </c>
      <c r="B56" s="12">
        <v>342136</v>
      </c>
      <c r="C56" s="12">
        <v>1441</v>
      </c>
      <c r="D56" s="12">
        <v>4687</v>
      </c>
      <c r="E56" s="380">
        <v>0</v>
      </c>
      <c r="F56" s="12">
        <v>14514</v>
      </c>
      <c r="G56" s="380">
        <v>0</v>
      </c>
      <c r="H56" s="12">
        <v>362778</v>
      </c>
      <c r="I56" s="141">
        <v>4.1271672354948805</v>
      </c>
      <c r="J56" s="380">
        <v>10</v>
      </c>
      <c r="K56" s="380">
        <v>58</v>
      </c>
      <c r="L56" s="380">
        <v>225</v>
      </c>
      <c r="M56" s="12">
        <v>14414</v>
      </c>
    </row>
    <row r="57" spans="1:13">
      <c r="A57" s="9" t="s">
        <v>64</v>
      </c>
      <c r="B57" s="12">
        <v>217442</v>
      </c>
      <c r="C57" s="12">
        <v>5789</v>
      </c>
      <c r="D57" s="12">
        <v>5844</v>
      </c>
      <c r="E57" s="12">
        <v>5388</v>
      </c>
      <c r="F57" s="12">
        <v>18717</v>
      </c>
      <c r="G57" s="380">
        <v>0</v>
      </c>
      <c r="H57" s="12">
        <v>253180</v>
      </c>
      <c r="I57" s="141">
        <v>2.428794812022141</v>
      </c>
      <c r="J57" s="380">
        <v>1</v>
      </c>
      <c r="K57" s="380">
        <v>49</v>
      </c>
      <c r="L57" s="380">
        <v>2</v>
      </c>
      <c r="M57" s="12">
        <v>6366</v>
      </c>
    </row>
    <row r="58" spans="1:13">
      <c r="A58" s="10"/>
      <c r="B58" s="382"/>
      <c r="C58" s="382"/>
      <c r="D58" s="382"/>
      <c r="E58" s="382"/>
      <c r="F58" s="382"/>
      <c r="G58" s="381"/>
      <c r="H58" s="382"/>
      <c r="I58" s="48"/>
      <c r="J58" s="381"/>
      <c r="K58" s="381"/>
      <c r="L58" s="381"/>
      <c r="M58" s="382"/>
    </row>
    <row r="59" spans="1:13">
      <c r="A59" s="10"/>
      <c r="B59" s="12"/>
      <c r="C59" s="12"/>
      <c r="D59" s="12"/>
      <c r="E59" s="12"/>
      <c r="F59" s="12"/>
      <c r="G59" s="380"/>
      <c r="H59" s="12"/>
      <c r="I59" s="48"/>
      <c r="J59" s="380"/>
      <c r="K59" s="380"/>
      <c r="L59" s="380"/>
      <c r="M59" s="12"/>
    </row>
    <row r="60" spans="1:13" ht="15" customHeight="1">
      <c r="A60" s="8" t="s">
        <v>65</v>
      </c>
      <c r="B60" s="12">
        <v>415970</v>
      </c>
      <c r="C60" s="12">
        <v>6493</v>
      </c>
      <c r="D60" s="12">
        <v>21302</v>
      </c>
      <c r="E60" s="380">
        <v>712</v>
      </c>
      <c r="F60" s="12">
        <v>44877</v>
      </c>
      <c r="G60" s="380">
        <v>0</v>
      </c>
      <c r="H60" s="12">
        <v>489354</v>
      </c>
      <c r="I60" s="141">
        <v>2.2117095129623605</v>
      </c>
      <c r="J60" s="380">
        <v>14</v>
      </c>
      <c r="K60" s="380">
        <v>62</v>
      </c>
      <c r="L60" s="380">
        <v>170</v>
      </c>
      <c r="M60" s="12">
        <v>6997</v>
      </c>
    </row>
    <row r="61" spans="1:13">
      <c r="A61" s="16" t="s">
        <v>66</v>
      </c>
      <c r="B61" s="12">
        <v>458094</v>
      </c>
      <c r="C61" s="12">
        <v>205459</v>
      </c>
      <c r="D61" s="12">
        <v>29997</v>
      </c>
      <c r="E61" s="12">
        <v>1399</v>
      </c>
      <c r="F61" s="12">
        <v>37559</v>
      </c>
      <c r="G61" s="380">
        <v>66</v>
      </c>
      <c r="H61" s="12">
        <v>732574</v>
      </c>
      <c r="I61" s="140">
        <v>3.3109791372889323</v>
      </c>
      <c r="J61" s="380">
        <v>4</v>
      </c>
      <c r="K61" s="380">
        <v>52</v>
      </c>
      <c r="L61" s="380">
        <v>578</v>
      </c>
      <c r="M61" s="12">
        <v>5644</v>
      </c>
    </row>
    <row r="62" spans="1:13">
      <c r="A62" s="9" t="s">
        <v>67</v>
      </c>
      <c r="B62" s="12">
        <v>291960</v>
      </c>
      <c r="C62" s="12">
        <v>2620</v>
      </c>
      <c r="D62" s="12">
        <v>15945</v>
      </c>
      <c r="E62" s="380">
        <v>0</v>
      </c>
      <c r="F62" s="12">
        <v>31767</v>
      </c>
      <c r="G62" s="380">
        <v>0</v>
      </c>
      <c r="H62" s="12">
        <v>342292</v>
      </c>
      <c r="I62" s="140">
        <v>1.1333947007675345</v>
      </c>
      <c r="J62" s="380">
        <v>2</v>
      </c>
      <c r="K62" s="380">
        <v>50</v>
      </c>
      <c r="L62" s="380">
        <v>138</v>
      </c>
      <c r="M62" s="12">
        <v>9662</v>
      </c>
    </row>
    <row r="63" spans="1:13">
      <c r="A63" s="9" t="s">
        <v>68</v>
      </c>
      <c r="B63" s="12">
        <v>417220</v>
      </c>
      <c r="C63" s="12">
        <v>1760</v>
      </c>
      <c r="D63" s="12">
        <v>11564</v>
      </c>
      <c r="E63" s="380">
        <v>84</v>
      </c>
      <c r="F63" s="12">
        <v>16601</v>
      </c>
      <c r="G63" s="380">
        <v>0</v>
      </c>
      <c r="H63" s="12">
        <v>447229</v>
      </c>
      <c r="I63" s="140">
        <v>2.2005619138529968</v>
      </c>
      <c r="J63" s="380">
        <v>5</v>
      </c>
      <c r="K63" s="380">
        <v>53</v>
      </c>
      <c r="L63" s="380">
        <v>286</v>
      </c>
      <c r="M63" s="12">
        <v>49074</v>
      </c>
    </row>
    <row r="64" spans="1:13">
      <c r="A64" s="3" t="s">
        <v>70</v>
      </c>
      <c r="B64" s="12">
        <v>273876</v>
      </c>
      <c r="C64" s="12">
        <v>1518</v>
      </c>
      <c r="D64" s="12">
        <v>18703</v>
      </c>
      <c r="E64" s="12">
        <v>2280</v>
      </c>
      <c r="F64" s="12">
        <v>40141</v>
      </c>
      <c r="G64" s="380">
        <v>0</v>
      </c>
      <c r="H64" s="12">
        <v>336518</v>
      </c>
      <c r="I64" s="142">
        <v>1.3950146955797189</v>
      </c>
      <c r="J64" s="380">
        <v>4</v>
      </c>
      <c r="K64" s="380">
        <v>52</v>
      </c>
      <c r="L64" s="380">
        <v>565</v>
      </c>
      <c r="M64" s="12">
        <v>30376</v>
      </c>
    </row>
    <row r="65" spans="1:13">
      <c r="A65" s="3" t="s">
        <v>69</v>
      </c>
      <c r="B65" s="382"/>
      <c r="C65" s="382"/>
      <c r="D65" s="382"/>
      <c r="E65" s="382"/>
      <c r="F65" s="382"/>
      <c r="G65" s="381"/>
      <c r="H65" s="382"/>
      <c r="I65" s="258"/>
      <c r="J65" s="381"/>
      <c r="K65" s="381"/>
      <c r="L65" s="381"/>
      <c r="M65" s="382"/>
    </row>
    <row r="66" spans="1:13">
      <c r="A66" s="262"/>
      <c r="B66" s="179"/>
      <c r="C66" s="179"/>
      <c r="D66" s="179"/>
      <c r="E66" s="179"/>
      <c r="F66" s="179"/>
      <c r="G66" s="179"/>
      <c r="H66" s="179"/>
      <c r="I66" s="101"/>
      <c r="J66" s="179"/>
      <c r="K66" s="179"/>
      <c r="L66" s="179"/>
      <c r="M66" s="179"/>
    </row>
    <row r="67" spans="1:13">
      <c r="A67" s="263" t="s">
        <v>71</v>
      </c>
      <c r="B67" s="12">
        <v>15397</v>
      </c>
      <c r="C67" s="380">
        <v>0</v>
      </c>
      <c r="D67" s="380">
        <v>21</v>
      </c>
      <c r="E67" s="380">
        <v>0</v>
      </c>
      <c r="F67" s="380">
        <v>252</v>
      </c>
      <c r="G67" s="380">
        <v>0</v>
      </c>
      <c r="H67" s="12">
        <v>15670</v>
      </c>
      <c r="I67" s="264">
        <v>4.6183318597111702</v>
      </c>
      <c r="J67" s="380">
        <v>0</v>
      </c>
      <c r="K67" s="380">
        <v>48</v>
      </c>
      <c r="L67" s="380">
        <v>17</v>
      </c>
      <c r="M67" s="380">
        <v>562</v>
      </c>
    </row>
    <row r="68" spans="1:13">
      <c r="A68" s="265" t="s">
        <v>72</v>
      </c>
      <c r="B68" s="12">
        <v>94378</v>
      </c>
      <c r="C68" s="380">
        <v>0</v>
      </c>
      <c r="D68" s="12">
        <v>3333</v>
      </c>
      <c r="E68" s="380">
        <v>0</v>
      </c>
      <c r="F68" s="12">
        <v>8410</v>
      </c>
      <c r="G68" s="380">
        <v>0</v>
      </c>
      <c r="H68" s="12">
        <v>106121</v>
      </c>
      <c r="I68" s="264">
        <v>6.769216048988965</v>
      </c>
      <c r="J68" s="380">
        <v>3</v>
      </c>
      <c r="K68" s="380">
        <v>51</v>
      </c>
      <c r="L68" s="380">
        <v>32</v>
      </c>
      <c r="M68" s="12">
        <v>3302</v>
      </c>
    </row>
    <row r="69" spans="1:13">
      <c r="A69" s="265" t="s">
        <v>73</v>
      </c>
      <c r="B69" s="124"/>
      <c r="C69" s="125"/>
      <c r="D69" s="124"/>
      <c r="E69" s="125"/>
      <c r="F69" s="124"/>
      <c r="G69" s="125"/>
      <c r="H69" s="46"/>
      <c r="I69" s="264"/>
      <c r="J69" s="45"/>
      <c r="K69" s="125"/>
      <c r="L69" s="404"/>
      <c r="M69" s="2"/>
    </row>
    <row r="70" spans="1:13" ht="15.75" thickBot="1">
      <c r="A70" s="259" t="s">
        <v>74</v>
      </c>
      <c r="B70" s="120">
        <f t="shared" ref="B70:H70" si="0">SUM(B5:B69)</f>
        <v>5484276</v>
      </c>
      <c r="C70" s="121">
        <f t="shared" si="0"/>
        <v>625855</v>
      </c>
      <c r="D70" s="121">
        <f t="shared" si="0"/>
        <v>201221</v>
      </c>
      <c r="E70" s="121">
        <f t="shared" si="0"/>
        <v>95320</v>
      </c>
      <c r="F70" s="121">
        <f t="shared" si="0"/>
        <v>377089</v>
      </c>
      <c r="G70" s="122">
        <f t="shared" si="0"/>
        <v>32057</v>
      </c>
      <c r="H70" s="260">
        <f t="shared" si="0"/>
        <v>6815818</v>
      </c>
      <c r="I70" s="261">
        <f>H70/2969656</f>
        <v>2.2951540515130371</v>
      </c>
      <c r="J70" s="120">
        <f>SUM(J5:J69)</f>
        <v>4233</v>
      </c>
      <c r="K70" s="123">
        <f>SUM(K5:K69)</f>
        <v>6729</v>
      </c>
      <c r="L70" s="260">
        <f>SUM(L5:L69)</f>
        <v>4721</v>
      </c>
      <c r="M70" s="405">
        <f>SUM(M5:M69)</f>
        <v>243410</v>
      </c>
    </row>
    <row r="71" spans="1:13" s="126" customForma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30">
      <c r="A72" s="132" t="s">
        <v>394</v>
      </c>
    </row>
    <row r="74" spans="1:13" ht="45">
      <c r="A74" s="115" t="s">
        <v>432</v>
      </c>
    </row>
  </sheetData>
  <mergeCells count="4">
    <mergeCell ref="B1:G1"/>
    <mergeCell ref="J1:K1"/>
    <mergeCell ref="M1:M2"/>
    <mergeCell ref="H1:I1"/>
  </mergeCells>
  <pageMargins left="0.7" right="0.7" top="0.75" bottom="0.75" header="0.3" footer="0.3"/>
  <pageSetup orientation="landscape" r:id="rId1"/>
  <headerFooter>
    <oddHeader xml:space="preserve">&amp;L2017 Annual Statistical Report&amp;CLibrary Collections </oddHeader>
  </headerFooter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5"/>
  <sheetViews>
    <sheetView view="pageLayout" topLeftCell="A52" zoomScaleNormal="85" workbookViewId="0">
      <selection activeCell="B23" sqref="B23"/>
    </sheetView>
  </sheetViews>
  <sheetFormatPr defaultRowHeight="15"/>
  <cols>
    <col min="1" max="1" width="38.85546875" style="179" customWidth="1"/>
    <col min="8" max="8" width="10.140625" customWidth="1"/>
  </cols>
  <sheetData>
    <row r="1" spans="1:11" ht="15.75" thickBot="1">
      <c r="A1" s="25"/>
      <c r="B1" s="704" t="s">
        <v>383</v>
      </c>
      <c r="C1" s="705"/>
      <c r="D1" s="705"/>
      <c r="E1" s="705"/>
      <c r="F1" s="705"/>
      <c r="G1" s="705"/>
      <c r="H1" s="706"/>
      <c r="I1" s="707"/>
      <c r="J1" s="708"/>
      <c r="K1" s="179"/>
    </row>
    <row r="2" spans="1:11" ht="46.5" thickBot="1">
      <c r="A2" s="27" t="s">
        <v>2</v>
      </c>
      <c r="B2" s="244" t="s">
        <v>400</v>
      </c>
      <c r="C2" s="245" t="s">
        <v>404</v>
      </c>
      <c r="D2" s="268" t="s">
        <v>431</v>
      </c>
      <c r="E2" s="245" t="s">
        <v>406</v>
      </c>
      <c r="F2" s="245" t="s">
        <v>402</v>
      </c>
      <c r="G2" s="246" t="s">
        <v>114</v>
      </c>
      <c r="H2" s="709" t="s">
        <v>401</v>
      </c>
      <c r="I2" s="710"/>
      <c r="J2" s="711"/>
      <c r="K2" s="179"/>
    </row>
    <row r="3" spans="1:11">
      <c r="A3" s="13"/>
      <c r="B3" s="188"/>
      <c r="C3" s="192"/>
      <c r="D3" s="241"/>
      <c r="E3" s="241"/>
      <c r="F3" s="241"/>
      <c r="G3" s="242"/>
      <c r="H3" s="188" t="s">
        <v>403</v>
      </c>
      <c r="I3" s="399" t="s">
        <v>419</v>
      </c>
      <c r="J3" s="243" t="s">
        <v>83</v>
      </c>
      <c r="K3" s="179"/>
    </row>
    <row r="4" spans="1:11">
      <c r="A4" s="14" t="s">
        <v>14</v>
      </c>
      <c r="B4" s="44"/>
      <c r="C4" s="145"/>
      <c r="D4" s="38"/>
      <c r="E4" s="38"/>
      <c r="F4" s="38"/>
      <c r="G4" s="400"/>
      <c r="H4" s="108"/>
      <c r="I4" s="2"/>
      <c r="J4" s="240"/>
      <c r="K4" s="179"/>
    </row>
    <row r="5" spans="1:11">
      <c r="A5" s="9" t="s">
        <v>15</v>
      </c>
      <c r="B5" s="12">
        <v>9659</v>
      </c>
      <c r="C5" s="380">
        <v>0</v>
      </c>
      <c r="D5" s="380">
        <v>41</v>
      </c>
      <c r="E5" s="12">
        <v>1982</v>
      </c>
      <c r="F5" s="12">
        <v>9700</v>
      </c>
      <c r="G5" s="179">
        <v>1.17</v>
      </c>
      <c r="H5" s="380">
        <v>41</v>
      </c>
      <c r="I5" s="380">
        <v>0</v>
      </c>
      <c r="J5" s="380">
        <v>41</v>
      </c>
    </row>
    <row r="6" spans="1:11">
      <c r="A6" s="9" t="s">
        <v>16</v>
      </c>
      <c r="B6" s="12">
        <v>33985</v>
      </c>
      <c r="C6" s="380">
        <v>364</v>
      </c>
      <c r="D6" s="380">
        <v>861</v>
      </c>
      <c r="E6" s="12">
        <v>3479</v>
      </c>
      <c r="F6" s="12">
        <v>34846</v>
      </c>
      <c r="G6" s="179">
        <v>3.4</v>
      </c>
      <c r="H6" s="380">
        <v>430</v>
      </c>
      <c r="I6" s="380">
        <v>67</v>
      </c>
      <c r="J6" s="380">
        <v>497</v>
      </c>
    </row>
    <row r="7" spans="1:11">
      <c r="A7" s="9" t="s">
        <v>89</v>
      </c>
      <c r="B7" s="12">
        <v>22072</v>
      </c>
      <c r="C7" s="380">
        <v>0</v>
      </c>
      <c r="D7" s="380">
        <v>970</v>
      </c>
      <c r="E7" s="12">
        <v>8963</v>
      </c>
      <c r="F7" s="12">
        <v>23042</v>
      </c>
      <c r="G7" s="179">
        <v>1.18</v>
      </c>
      <c r="H7" s="380">
        <v>970</v>
      </c>
      <c r="I7" s="380">
        <v>0</v>
      </c>
      <c r="J7" s="380">
        <v>970</v>
      </c>
    </row>
    <row r="8" spans="1:11">
      <c r="A8" s="9" t="s">
        <v>18</v>
      </c>
      <c r="B8" s="12">
        <v>8413</v>
      </c>
      <c r="C8" s="380">
        <v>0</v>
      </c>
      <c r="D8" s="12">
        <v>1413</v>
      </c>
      <c r="E8" s="12">
        <v>2042</v>
      </c>
      <c r="F8" s="12">
        <v>9826</v>
      </c>
      <c r="G8" s="179">
        <v>1.08</v>
      </c>
      <c r="H8" s="12">
        <v>1413</v>
      </c>
      <c r="I8" s="380">
        <v>0</v>
      </c>
      <c r="J8" s="12">
        <v>1413</v>
      </c>
    </row>
    <row r="9" spans="1:11">
      <c r="A9" s="9" t="s">
        <v>20</v>
      </c>
      <c r="B9" s="12">
        <v>13705</v>
      </c>
      <c r="C9" s="380">
        <v>0</v>
      </c>
      <c r="D9" s="380">
        <v>53</v>
      </c>
      <c r="E9" s="12">
        <v>2267</v>
      </c>
      <c r="F9" s="12">
        <v>13758</v>
      </c>
      <c r="G9" s="179">
        <v>1.62</v>
      </c>
      <c r="H9" s="380">
        <v>33</v>
      </c>
      <c r="I9" s="380">
        <v>20</v>
      </c>
      <c r="J9" s="380">
        <v>53</v>
      </c>
    </row>
    <row r="10" spans="1:11">
      <c r="A10" s="9" t="s">
        <v>21</v>
      </c>
      <c r="B10" s="12">
        <v>10386</v>
      </c>
      <c r="C10" s="380">
        <v>300</v>
      </c>
      <c r="D10" s="12">
        <v>1131</v>
      </c>
      <c r="E10" s="380">
        <v>999</v>
      </c>
      <c r="F10" s="12">
        <v>11517</v>
      </c>
      <c r="G10" s="179">
        <v>1.57</v>
      </c>
      <c r="H10" s="380">
        <v>831</v>
      </c>
      <c r="I10" s="380">
        <v>0</v>
      </c>
      <c r="J10" s="380">
        <v>831</v>
      </c>
    </row>
    <row r="11" spans="1:11">
      <c r="A11" s="9" t="s">
        <v>22</v>
      </c>
      <c r="B11" s="12">
        <v>6300</v>
      </c>
      <c r="C11" s="380">
        <v>0</v>
      </c>
      <c r="D11" s="380">
        <v>361</v>
      </c>
      <c r="E11" s="380">
        <v>630</v>
      </c>
      <c r="F11" s="12">
        <v>6661</v>
      </c>
      <c r="G11" s="383">
        <v>0.6</v>
      </c>
      <c r="H11" s="380">
        <v>361</v>
      </c>
      <c r="I11" s="380">
        <v>0</v>
      </c>
      <c r="J11" s="380">
        <v>361</v>
      </c>
    </row>
    <row r="12" spans="1:11">
      <c r="A12" s="9" t="s">
        <v>23</v>
      </c>
      <c r="B12" s="12">
        <v>31242</v>
      </c>
      <c r="C12" s="380">
        <v>0</v>
      </c>
      <c r="D12" s="380">
        <v>829</v>
      </c>
      <c r="E12" s="12">
        <v>5233</v>
      </c>
      <c r="F12" s="12">
        <v>32071</v>
      </c>
      <c r="G12" s="179">
        <v>5.49</v>
      </c>
      <c r="H12" s="380">
        <v>788</v>
      </c>
      <c r="I12" s="380">
        <v>41</v>
      </c>
      <c r="J12" s="380">
        <v>829</v>
      </c>
    </row>
    <row r="13" spans="1:11">
      <c r="A13" s="9" t="s">
        <v>24</v>
      </c>
      <c r="B13" s="12">
        <v>5402</v>
      </c>
      <c r="C13" s="380">
        <v>0</v>
      </c>
      <c r="D13" s="380">
        <v>211</v>
      </c>
      <c r="E13" s="380">
        <v>665</v>
      </c>
      <c r="F13" s="12">
        <v>5613</v>
      </c>
      <c r="G13" s="179">
        <v>0.39</v>
      </c>
      <c r="H13" s="380">
        <v>211</v>
      </c>
      <c r="I13" s="380">
        <v>0</v>
      </c>
      <c r="J13" s="380">
        <v>211</v>
      </c>
    </row>
    <row r="14" spans="1:11">
      <c r="A14" s="9" t="s">
        <v>375</v>
      </c>
      <c r="B14" s="12">
        <v>4802</v>
      </c>
      <c r="C14" s="380">
        <v>12</v>
      </c>
      <c r="D14" s="12">
        <v>1850</v>
      </c>
      <c r="E14" s="12">
        <v>1520</v>
      </c>
      <c r="F14" s="12">
        <v>6652</v>
      </c>
      <c r="G14" s="179">
        <v>0.74</v>
      </c>
      <c r="H14" s="12">
        <v>1838</v>
      </c>
      <c r="I14" s="380">
        <v>0</v>
      </c>
      <c r="J14" s="12">
        <v>1838</v>
      </c>
    </row>
    <row r="15" spans="1:11">
      <c r="A15" s="9" t="s">
        <v>26</v>
      </c>
      <c r="B15" s="12">
        <v>12370</v>
      </c>
      <c r="C15" s="380">
        <v>0</v>
      </c>
      <c r="D15" s="380">
        <v>347</v>
      </c>
      <c r="E15" s="12">
        <v>2465</v>
      </c>
      <c r="F15" s="12">
        <v>12717</v>
      </c>
      <c r="G15" s="179">
        <v>1.02</v>
      </c>
      <c r="H15" s="380">
        <v>347</v>
      </c>
      <c r="I15" s="380">
        <v>0</v>
      </c>
      <c r="J15" s="380">
        <v>347</v>
      </c>
    </row>
    <row r="16" spans="1:11">
      <c r="A16" s="10"/>
      <c r="B16" s="382"/>
      <c r="C16" s="381"/>
      <c r="D16" s="381"/>
      <c r="E16" s="382"/>
      <c r="F16" s="382"/>
      <c r="G16" s="384"/>
      <c r="H16" s="381"/>
      <c r="I16" s="381"/>
      <c r="J16" s="381"/>
      <c r="K16" s="179"/>
    </row>
    <row r="17" spans="1:11">
      <c r="A17" s="8" t="s">
        <v>27</v>
      </c>
      <c r="B17" s="12"/>
      <c r="C17" s="380"/>
      <c r="D17" s="380"/>
      <c r="E17" s="12"/>
      <c r="F17" s="12"/>
      <c r="G17" s="383"/>
      <c r="H17" s="380"/>
      <c r="I17" s="380"/>
      <c r="J17" s="380"/>
      <c r="K17" s="179"/>
    </row>
    <row r="18" spans="1:11">
      <c r="A18" s="9" t="s">
        <v>28</v>
      </c>
      <c r="B18" s="12">
        <v>28505</v>
      </c>
      <c r="C18" s="12">
        <v>1204</v>
      </c>
      <c r="D18" s="12">
        <v>11298</v>
      </c>
      <c r="E18" s="12">
        <v>11931</v>
      </c>
      <c r="F18" s="12">
        <v>39803</v>
      </c>
      <c r="G18" s="179">
        <v>1.22</v>
      </c>
      <c r="H18" s="12">
        <v>5551</v>
      </c>
      <c r="I18" s="12">
        <v>4543</v>
      </c>
      <c r="J18" s="12">
        <v>10094</v>
      </c>
    </row>
    <row r="19" spans="1:11">
      <c r="A19" s="9" t="s">
        <v>29</v>
      </c>
      <c r="B19" s="12">
        <v>50091</v>
      </c>
      <c r="C19" s="380">
        <v>274</v>
      </c>
      <c r="D19" s="12">
        <v>33439</v>
      </c>
      <c r="E19" s="12">
        <v>11079</v>
      </c>
      <c r="F19" s="12">
        <v>83530</v>
      </c>
      <c r="G19" s="179">
        <v>3.51</v>
      </c>
      <c r="H19" s="12">
        <v>3074</v>
      </c>
      <c r="I19" s="12">
        <v>30091</v>
      </c>
      <c r="J19" s="12">
        <v>33165</v>
      </c>
    </row>
    <row r="20" spans="1:11">
      <c r="A20" s="9" t="s">
        <v>30</v>
      </c>
      <c r="B20" s="12">
        <v>35769</v>
      </c>
      <c r="C20" s="380">
        <v>16</v>
      </c>
      <c r="D20" s="12">
        <v>1424</v>
      </c>
      <c r="E20" s="12">
        <v>18330</v>
      </c>
      <c r="F20" s="12">
        <v>37193</v>
      </c>
      <c r="G20" s="179">
        <v>1.04</v>
      </c>
      <c r="H20" s="12">
        <v>1318</v>
      </c>
      <c r="I20" s="380">
        <v>90</v>
      </c>
      <c r="J20" s="12">
        <v>1408</v>
      </c>
    </row>
    <row r="21" spans="1:11">
      <c r="A21" s="9" t="s">
        <v>31</v>
      </c>
      <c r="B21" s="12">
        <v>67231</v>
      </c>
      <c r="C21" s="12">
        <v>1188</v>
      </c>
      <c r="D21" s="12">
        <v>24813</v>
      </c>
      <c r="E21" s="12">
        <v>16144</v>
      </c>
      <c r="F21" s="12">
        <v>92044</v>
      </c>
      <c r="G21" s="179">
        <v>2.84</v>
      </c>
      <c r="H21" s="12">
        <v>23625</v>
      </c>
      <c r="I21" s="380">
        <v>0</v>
      </c>
      <c r="J21" s="12">
        <v>23625</v>
      </c>
    </row>
    <row r="22" spans="1:11">
      <c r="A22" s="9" t="s">
        <v>32</v>
      </c>
      <c r="B22" s="12">
        <v>28174</v>
      </c>
      <c r="C22" s="380">
        <v>314</v>
      </c>
      <c r="D22" s="380">
        <v>816</v>
      </c>
      <c r="E22" s="12">
        <v>8519</v>
      </c>
      <c r="F22" s="12">
        <v>28990</v>
      </c>
      <c r="G22" s="179">
        <v>1.36</v>
      </c>
      <c r="H22" s="380">
        <v>502</v>
      </c>
      <c r="I22" s="380">
        <v>0</v>
      </c>
      <c r="J22" s="380">
        <v>502</v>
      </c>
    </row>
    <row r="23" spans="1:11">
      <c r="A23" s="9" t="s">
        <v>33</v>
      </c>
      <c r="B23" s="12">
        <v>32937</v>
      </c>
      <c r="C23" s="380">
        <v>248</v>
      </c>
      <c r="D23" s="12">
        <v>33954</v>
      </c>
      <c r="E23" s="12">
        <v>9965</v>
      </c>
      <c r="F23" s="12">
        <v>66981</v>
      </c>
      <c r="G23" s="179">
        <v>2.2400000000000002</v>
      </c>
      <c r="H23" s="12">
        <v>33585</v>
      </c>
      <c r="I23" s="380">
        <v>121</v>
      </c>
      <c r="J23" s="12">
        <v>33706</v>
      </c>
    </row>
    <row r="24" spans="1:11">
      <c r="A24" s="9" t="s">
        <v>34</v>
      </c>
      <c r="B24" s="12">
        <v>30438</v>
      </c>
      <c r="C24" s="12">
        <v>5432</v>
      </c>
      <c r="D24" s="12">
        <v>24086</v>
      </c>
      <c r="E24" s="12">
        <v>13878</v>
      </c>
      <c r="F24" s="12">
        <v>54524</v>
      </c>
      <c r="G24" s="179">
        <v>1.74</v>
      </c>
      <c r="H24" s="12">
        <v>8049</v>
      </c>
      <c r="I24" s="12">
        <v>10605</v>
      </c>
      <c r="J24" s="12">
        <v>18654</v>
      </c>
    </row>
    <row r="25" spans="1:11">
      <c r="A25" s="9" t="s">
        <v>35</v>
      </c>
      <c r="B25" s="12">
        <v>28159</v>
      </c>
      <c r="C25" s="12">
        <v>2623</v>
      </c>
      <c r="D25" s="12">
        <v>3782</v>
      </c>
      <c r="E25" s="12">
        <v>5552</v>
      </c>
      <c r="F25" s="12">
        <v>31941</v>
      </c>
      <c r="G25" s="179">
        <v>1.02</v>
      </c>
      <c r="H25" s="12">
        <v>1159</v>
      </c>
      <c r="I25" s="380">
        <v>0</v>
      </c>
      <c r="J25" s="12">
        <v>1159</v>
      </c>
    </row>
    <row r="26" spans="1:11">
      <c r="A26" s="9" t="s">
        <v>36</v>
      </c>
      <c r="B26" s="12">
        <v>40779</v>
      </c>
      <c r="C26" s="380">
        <v>0</v>
      </c>
      <c r="D26" s="12">
        <v>6305</v>
      </c>
      <c r="E26" s="12">
        <v>12386</v>
      </c>
      <c r="F26" s="12">
        <v>47084</v>
      </c>
      <c r="G26" s="179">
        <v>1.32</v>
      </c>
      <c r="H26" s="12">
        <v>6037</v>
      </c>
      <c r="I26" s="380">
        <v>268</v>
      </c>
      <c r="J26" s="12">
        <v>6305</v>
      </c>
    </row>
    <row r="27" spans="1:11">
      <c r="A27" s="9" t="s">
        <v>37</v>
      </c>
      <c r="B27" s="12">
        <v>32432</v>
      </c>
      <c r="C27" s="12">
        <v>1312</v>
      </c>
      <c r="D27" s="12">
        <v>8152</v>
      </c>
      <c r="E27" s="12">
        <v>14581</v>
      </c>
      <c r="F27" s="12">
        <v>40584</v>
      </c>
      <c r="G27" s="179">
        <v>1.38</v>
      </c>
      <c r="H27" s="12">
        <v>3687</v>
      </c>
      <c r="I27" s="12">
        <v>3153</v>
      </c>
      <c r="J27" s="12">
        <v>6840</v>
      </c>
    </row>
    <row r="28" spans="1:11">
      <c r="A28" s="9" t="s">
        <v>38</v>
      </c>
      <c r="B28" s="12">
        <v>68185</v>
      </c>
      <c r="C28" s="380">
        <v>497</v>
      </c>
      <c r="D28" s="12">
        <v>1903</v>
      </c>
      <c r="E28" s="12">
        <v>20537</v>
      </c>
      <c r="F28" s="12">
        <v>70088</v>
      </c>
      <c r="G28" s="179">
        <v>1.91</v>
      </c>
      <c r="H28" s="380">
        <v>797</v>
      </c>
      <c r="I28" s="380">
        <v>609</v>
      </c>
      <c r="J28" s="12">
        <v>1406</v>
      </c>
    </row>
    <row r="29" spans="1:11">
      <c r="A29" s="9" t="s">
        <v>39</v>
      </c>
      <c r="B29" s="12">
        <v>35959</v>
      </c>
      <c r="C29" s="380">
        <v>55</v>
      </c>
      <c r="D29" s="12">
        <v>34876</v>
      </c>
      <c r="E29" s="12">
        <v>13357</v>
      </c>
      <c r="F29" s="12">
        <v>70835</v>
      </c>
      <c r="G29" s="179">
        <v>2.68</v>
      </c>
      <c r="H29" s="12">
        <v>29321</v>
      </c>
      <c r="I29" s="12">
        <v>5500</v>
      </c>
      <c r="J29" s="12">
        <v>34821</v>
      </c>
    </row>
    <row r="30" spans="1:11">
      <c r="A30" s="9" t="s">
        <v>40</v>
      </c>
      <c r="B30" s="12">
        <v>69008</v>
      </c>
      <c r="C30" s="380">
        <v>837</v>
      </c>
      <c r="D30" s="12">
        <v>7888</v>
      </c>
      <c r="E30" s="12">
        <v>31066</v>
      </c>
      <c r="F30" s="12">
        <v>76896</v>
      </c>
      <c r="G30" s="179">
        <v>2.72</v>
      </c>
      <c r="H30" s="12">
        <v>6396</v>
      </c>
      <c r="I30" s="380">
        <v>655</v>
      </c>
      <c r="J30" s="12">
        <v>7051</v>
      </c>
    </row>
    <row r="31" spans="1:11">
      <c r="A31" s="9" t="s">
        <v>41</v>
      </c>
      <c r="B31" s="12">
        <v>49523</v>
      </c>
      <c r="C31" s="380">
        <v>37</v>
      </c>
      <c r="D31" s="12">
        <v>1689</v>
      </c>
      <c r="E31" s="12">
        <v>14810</v>
      </c>
      <c r="F31" s="12">
        <v>51212</v>
      </c>
      <c r="G31" s="383">
        <v>2.5</v>
      </c>
      <c r="H31" s="12">
        <v>1477</v>
      </c>
      <c r="I31" s="380">
        <v>175</v>
      </c>
      <c r="J31" s="12">
        <v>1652</v>
      </c>
    </row>
    <row r="32" spans="1:11">
      <c r="A32" s="9" t="s">
        <v>42</v>
      </c>
      <c r="B32" s="12">
        <v>14982</v>
      </c>
      <c r="C32" s="380">
        <v>236</v>
      </c>
      <c r="D32" s="12">
        <v>28185</v>
      </c>
      <c r="E32" s="12">
        <v>3603</v>
      </c>
      <c r="F32" s="12">
        <v>43167</v>
      </c>
      <c r="G32" s="179">
        <v>1.58</v>
      </c>
      <c r="H32" s="12">
        <v>27949</v>
      </c>
      <c r="I32" s="380">
        <v>0</v>
      </c>
      <c r="J32" s="12">
        <v>27949</v>
      </c>
    </row>
    <row r="33" spans="1:11">
      <c r="A33" s="5"/>
      <c r="B33" s="382"/>
      <c r="C33" s="381"/>
      <c r="D33" s="382"/>
      <c r="E33" s="382"/>
      <c r="F33" s="382"/>
      <c r="G33" s="384"/>
      <c r="H33" s="382"/>
      <c r="I33" s="381"/>
      <c r="J33" s="382"/>
      <c r="K33" s="179"/>
    </row>
    <row r="34" spans="1:11">
      <c r="A34" s="6" t="s">
        <v>43</v>
      </c>
      <c r="B34" s="12"/>
      <c r="C34" s="380"/>
      <c r="D34" s="12"/>
      <c r="E34" s="12"/>
      <c r="F34" s="12"/>
      <c r="G34" s="383"/>
      <c r="H34" s="12"/>
      <c r="I34" s="380"/>
      <c r="J34" s="12"/>
      <c r="K34" s="179"/>
    </row>
    <row r="35" spans="1:11">
      <c r="A35" s="3" t="s">
        <v>44</v>
      </c>
      <c r="B35" s="12">
        <v>77046</v>
      </c>
      <c r="C35" s="12">
        <v>5219</v>
      </c>
      <c r="D35" s="12">
        <v>60344</v>
      </c>
      <c r="E35" s="12">
        <v>24740</v>
      </c>
      <c r="F35" s="12">
        <v>137390</v>
      </c>
      <c r="G35" s="179">
        <v>2.31</v>
      </c>
      <c r="H35" s="12">
        <v>43923</v>
      </c>
      <c r="I35" s="12">
        <v>11202</v>
      </c>
      <c r="J35" s="12">
        <v>55125</v>
      </c>
    </row>
    <row r="36" spans="1:11">
      <c r="A36" s="3" t="s">
        <v>45</v>
      </c>
      <c r="B36" s="12">
        <v>169085</v>
      </c>
      <c r="C36" s="12">
        <v>8951</v>
      </c>
      <c r="D36" s="12">
        <v>29013</v>
      </c>
      <c r="E36" s="12">
        <v>16633</v>
      </c>
      <c r="F36" s="12">
        <v>198098</v>
      </c>
      <c r="G36" s="179">
        <v>4.2300000000000004</v>
      </c>
      <c r="H36" s="12">
        <v>9164</v>
      </c>
      <c r="I36" s="12">
        <v>10898</v>
      </c>
      <c r="J36" s="12">
        <v>20062</v>
      </c>
    </row>
    <row r="37" spans="1:11">
      <c r="A37" s="3" t="s">
        <v>46</v>
      </c>
      <c r="B37" s="12">
        <v>111568</v>
      </c>
      <c r="C37" s="12">
        <v>3837</v>
      </c>
      <c r="D37" s="12">
        <v>49880</v>
      </c>
      <c r="E37" s="12">
        <v>46997</v>
      </c>
      <c r="F37" s="12">
        <v>161448</v>
      </c>
      <c r="G37" s="179">
        <v>2.93</v>
      </c>
      <c r="H37" s="12">
        <v>39624</v>
      </c>
      <c r="I37" s="12">
        <v>6419</v>
      </c>
      <c r="J37" s="12">
        <v>46043</v>
      </c>
    </row>
    <row r="38" spans="1:11">
      <c r="A38" s="3" t="s">
        <v>47</v>
      </c>
      <c r="B38" s="12">
        <v>75921</v>
      </c>
      <c r="C38" s="380">
        <v>0</v>
      </c>
      <c r="D38" s="12">
        <v>1280</v>
      </c>
      <c r="E38" s="12">
        <v>19352</v>
      </c>
      <c r="F38" s="12">
        <v>77201</v>
      </c>
      <c r="G38" s="383">
        <v>1.4</v>
      </c>
      <c r="H38" s="12">
        <v>1280</v>
      </c>
      <c r="I38" s="380">
        <v>0</v>
      </c>
      <c r="J38" s="12">
        <v>1280</v>
      </c>
    </row>
    <row r="39" spans="1:11">
      <c r="A39" s="3" t="s">
        <v>48</v>
      </c>
      <c r="B39" s="12">
        <v>22166</v>
      </c>
      <c r="C39" s="380">
        <v>0</v>
      </c>
      <c r="D39" s="380">
        <v>32</v>
      </c>
      <c r="E39" s="12">
        <v>9950</v>
      </c>
      <c r="F39" s="12">
        <v>22198</v>
      </c>
      <c r="G39" s="179">
        <v>0.51</v>
      </c>
      <c r="H39" s="380">
        <v>32</v>
      </c>
      <c r="I39" s="380">
        <v>0</v>
      </c>
      <c r="J39" s="380">
        <v>32</v>
      </c>
    </row>
    <row r="40" spans="1:11">
      <c r="A40" s="3" t="s">
        <v>49</v>
      </c>
      <c r="B40" s="12">
        <v>82658</v>
      </c>
      <c r="C40" s="380">
        <v>943</v>
      </c>
      <c r="D40" s="12">
        <v>15048</v>
      </c>
      <c r="E40" s="12">
        <v>30601</v>
      </c>
      <c r="F40" s="12">
        <v>97706</v>
      </c>
      <c r="G40" s="179">
        <v>1.96</v>
      </c>
      <c r="H40" s="12">
        <v>1885</v>
      </c>
      <c r="I40" s="12">
        <v>12220</v>
      </c>
      <c r="J40" s="12">
        <v>14105</v>
      </c>
    </row>
    <row r="41" spans="1:11">
      <c r="A41" s="3" t="s">
        <v>50</v>
      </c>
      <c r="B41" s="12">
        <v>107579</v>
      </c>
      <c r="C41" s="12">
        <v>5415</v>
      </c>
      <c r="D41" s="12">
        <v>17030</v>
      </c>
      <c r="E41" s="12">
        <v>27916</v>
      </c>
      <c r="F41" s="12">
        <v>124609</v>
      </c>
      <c r="G41" s="179">
        <v>2.64</v>
      </c>
      <c r="H41" s="12">
        <v>11615</v>
      </c>
      <c r="I41" s="380">
        <v>0</v>
      </c>
      <c r="J41" s="12">
        <v>11615</v>
      </c>
    </row>
    <row r="42" spans="1:11">
      <c r="A42" s="3" t="s">
        <v>51</v>
      </c>
      <c r="B42" s="12">
        <v>52282</v>
      </c>
      <c r="C42" s="179">
        <v>0</v>
      </c>
      <c r="D42" s="12">
        <v>6989</v>
      </c>
      <c r="E42" s="12">
        <v>18643</v>
      </c>
      <c r="F42" s="12">
        <v>59271</v>
      </c>
      <c r="G42" s="179">
        <v>1.25</v>
      </c>
      <c r="H42" s="12">
        <v>6989</v>
      </c>
      <c r="I42" s="179">
        <v>0</v>
      </c>
      <c r="J42" s="12">
        <v>6989</v>
      </c>
    </row>
    <row r="43" spans="1:11">
      <c r="A43" s="5"/>
      <c r="B43" s="267"/>
      <c r="C43" s="267"/>
      <c r="D43" s="267"/>
      <c r="E43" s="267"/>
      <c r="F43" s="267"/>
      <c r="G43" s="384"/>
      <c r="H43" s="267"/>
      <c r="I43" s="267"/>
      <c r="J43" s="267"/>
      <c r="K43" s="179"/>
    </row>
    <row r="44" spans="1:11">
      <c r="A44" s="6" t="s">
        <v>52</v>
      </c>
      <c r="B44" s="179"/>
      <c r="C44" s="179"/>
      <c r="D44" s="179"/>
      <c r="E44" s="179"/>
      <c r="F44" s="179"/>
      <c r="G44" s="383"/>
      <c r="H44" s="179"/>
      <c r="I44" s="179"/>
      <c r="J44" s="179"/>
      <c r="K44" s="179"/>
    </row>
    <row r="45" spans="1:11">
      <c r="A45" s="3" t="s">
        <v>53</v>
      </c>
      <c r="B45" s="12">
        <v>84559</v>
      </c>
      <c r="C45" s="380">
        <v>566</v>
      </c>
      <c r="D45" s="12">
        <v>10667</v>
      </c>
      <c r="E45" s="12">
        <v>24450</v>
      </c>
      <c r="F45" s="12">
        <v>95226</v>
      </c>
      <c r="G45" s="383">
        <v>1.5</v>
      </c>
      <c r="H45" s="12">
        <v>1154</v>
      </c>
      <c r="I45" s="12">
        <v>8947</v>
      </c>
      <c r="J45" s="12">
        <v>10101</v>
      </c>
    </row>
    <row r="46" spans="1:11">
      <c r="A46" s="3" t="s">
        <v>54</v>
      </c>
      <c r="B46" s="12">
        <v>192542</v>
      </c>
      <c r="C46" s="12">
        <v>2786</v>
      </c>
      <c r="D46" s="12">
        <v>19746</v>
      </c>
      <c r="E46" s="12">
        <v>79714</v>
      </c>
      <c r="F46" s="12">
        <v>212288</v>
      </c>
      <c r="G46" s="179">
        <v>3.49</v>
      </c>
      <c r="H46" s="380">
        <v>714</v>
      </c>
      <c r="I46" s="12">
        <v>16246</v>
      </c>
      <c r="J46" s="12">
        <v>16960</v>
      </c>
    </row>
    <row r="47" spans="1:11">
      <c r="A47" s="3" t="s">
        <v>55</v>
      </c>
      <c r="B47" s="12">
        <v>97559</v>
      </c>
      <c r="C47" s="12">
        <v>1174</v>
      </c>
      <c r="D47" s="12">
        <v>15024</v>
      </c>
      <c r="E47" s="12">
        <v>23347</v>
      </c>
      <c r="F47" s="12">
        <v>112583</v>
      </c>
      <c r="G47" s="179">
        <v>1.66</v>
      </c>
      <c r="H47" s="12">
        <v>12942</v>
      </c>
      <c r="I47" s="380">
        <v>908</v>
      </c>
      <c r="J47" s="12">
        <v>13850</v>
      </c>
    </row>
    <row r="48" spans="1:11">
      <c r="A48" s="3" t="s">
        <v>56</v>
      </c>
      <c r="B48" s="12">
        <v>74375</v>
      </c>
      <c r="C48" s="12">
        <v>4233</v>
      </c>
      <c r="D48" s="12">
        <v>4980</v>
      </c>
      <c r="E48" s="12">
        <v>32637</v>
      </c>
      <c r="F48" s="12">
        <v>79355</v>
      </c>
      <c r="G48" s="179">
        <v>1.02</v>
      </c>
      <c r="H48" s="380">
        <v>747</v>
      </c>
      <c r="I48" s="380">
        <v>0</v>
      </c>
      <c r="J48" s="380">
        <v>747</v>
      </c>
    </row>
    <row r="49" spans="1:11">
      <c r="A49" s="3" t="s">
        <v>57</v>
      </c>
      <c r="B49" s="12">
        <v>145291</v>
      </c>
      <c r="C49" s="12">
        <v>1389</v>
      </c>
      <c r="D49" s="12">
        <v>15809</v>
      </c>
      <c r="E49" s="12">
        <v>21687</v>
      </c>
      <c r="F49" s="12">
        <v>161100</v>
      </c>
      <c r="G49" s="179">
        <v>2.41</v>
      </c>
      <c r="H49" s="12">
        <v>2811</v>
      </c>
      <c r="I49" s="12">
        <v>11609</v>
      </c>
      <c r="J49" s="12">
        <v>14420</v>
      </c>
    </row>
    <row r="50" spans="1:11">
      <c r="A50" s="3" t="s">
        <v>58</v>
      </c>
      <c r="B50" s="12">
        <v>329523</v>
      </c>
      <c r="C50" s="12">
        <v>14583</v>
      </c>
      <c r="D50" s="12">
        <v>57600</v>
      </c>
      <c r="E50" s="12">
        <v>115230</v>
      </c>
      <c r="F50" s="12">
        <v>387123</v>
      </c>
      <c r="G50" s="383">
        <v>5.0999999999999996</v>
      </c>
      <c r="H50" s="12">
        <v>6049</v>
      </c>
      <c r="I50" s="12">
        <v>36968</v>
      </c>
      <c r="J50" s="12">
        <v>43017</v>
      </c>
    </row>
    <row r="51" spans="1:11">
      <c r="A51" s="3" t="s">
        <v>59</v>
      </c>
      <c r="B51" s="12">
        <v>126509</v>
      </c>
      <c r="C51" s="12">
        <v>1327</v>
      </c>
      <c r="D51" s="12">
        <v>28003</v>
      </c>
      <c r="E51" s="12">
        <v>45991</v>
      </c>
      <c r="F51" s="12">
        <v>154512</v>
      </c>
      <c r="G51" s="383">
        <v>2.1</v>
      </c>
      <c r="H51" s="12">
        <v>6426</v>
      </c>
      <c r="I51" s="12">
        <v>20250</v>
      </c>
      <c r="J51" s="12">
        <v>26676</v>
      </c>
    </row>
    <row r="52" spans="1:11">
      <c r="A52" s="5"/>
      <c r="B52" s="382"/>
      <c r="C52" s="382"/>
      <c r="D52" s="382"/>
      <c r="E52" s="382"/>
      <c r="F52" s="382"/>
      <c r="G52" s="384"/>
      <c r="H52" s="382"/>
      <c r="I52" s="382"/>
      <c r="J52" s="382"/>
      <c r="K52" s="179"/>
    </row>
    <row r="53" spans="1:11">
      <c r="A53" s="6" t="s">
        <v>60</v>
      </c>
      <c r="B53" s="12"/>
      <c r="C53" s="12"/>
      <c r="D53" s="12"/>
      <c r="E53" s="12"/>
      <c r="F53" s="12"/>
      <c r="G53" s="383"/>
      <c r="H53" s="12"/>
      <c r="I53" s="12"/>
      <c r="J53" s="12"/>
      <c r="K53" s="179"/>
    </row>
    <row r="54" spans="1:11">
      <c r="A54" s="3" t="s">
        <v>61</v>
      </c>
      <c r="B54" s="12">
        <v>223197</v>
      </c>
      <c r="C54" s="12">
        <v>5273</v>
      </c>
      <c r="D54" s="12">
        <v>55707</v>
      </c>
      <c r="E54" s="12">
        <v>84782</v>
      </c>
      <c r="F54" s="12">
        <v>278904</v>
      </c>
      <c r="G54" s="179">
        <v>2.56</v>
      </c>
      <c r="H54" s="12">
        <v>5895</v>
      </c>
      <c r="I54" s="12">
        <v>44539</v>
      </c>
      <c r="J54" s="12">
        <v>50434</v>
      </c>
    </row>
    <row r="55" spans="1:11">
      <c r="A55" s="3" t="s">
        <v>62</v>
      </c>
      <c r="B55" s="12">
        <v>289007</v>
      </c>
      <c r="C55" s="12">
        <v>17252</v>
      </c>
      <c r="D55" s="12">
        <v>41867</v>
      </c>
      <c r="E55" s="12">
        <v>137653</v>
      </c>
      <c r="F55" s="12">
        <v>330874</v>
      </c>
      <c r="G55" s="179">
        <v>3.15</v>
      </c>
      <c r="H55" s="12">
        <v>11725</v>
      </c>
      <c r="I55" s="12">
        <v>12890</v>
      </c>
      <c r="J55" s="12">
        <v>24615</v>
      </c>
    </row>
    <row r="56" spans="1:11">
      <c r="A56" s="3" t="s">
        <v>63</v>
      </c>
      <c r="B56" s="12">
        <v>242408</v>
      </c>
      <c r="C56" s="12">
        <v>4727</v>
      </c>
      <c r="D56" s="12">
        <v>146975</v>
      </c>
      <c r="E56" s="12">
        <v>90407</v>
      </c>
      <c r="F56" s="12">
        <v>389383</v>
      </c>
      <c r="G56" s="179">
        <v>4.43</v>
      </c>
      <c r="H56" s="12">
        <v>128188</v>
      </c>
      <c r="I56" s="12">
        <v>14060</v>
      </c>
      <c r="J56" s="12">
        <v>142248</v>
      </c>
    </row>
    <row r="57" spans="1:11">
      <c r="A57" s="3" t="s">
        <v>64</v>
      </c>
      <c r="B57" s="12">
        <v>248297</v>
      </c>
      <c r="C57" s="12">
        <v>4895</v>
      </c>
      <c r="D57" s="12">
        <v>30235</v>
      </c>
      <c r="E57" s="12">
        <v>39160</v>
      </c>
      <c r="F57" s="12">
        <v>278532</v>
      </c>
      <c r="G57" s="179">
        <v>2.67</v>
      </c>
      <c r="H57" s="12">
        <v>25231</v>
      </c>
      <c r="I57" s="380">
        <v>109</v>
      </c>
      <c r="J57" s="12">
        <v>25340</v>
      </c>
    </row>
    <row r="58" spans="1:11">
      <c r="A58" s="5"/>
      <c r="B58" s="382"/>
      <c r="C58" s="382"/>
      <c r="D58" s="382"/>
      <c r="E58" s="382"/>
      <c r="F58" s="382"/>
      <c r="G58" s="384"/>
      <c r="H58" s="382"/>
      <c r="I58" s="381"/>
      <c r="J58" s="382"/>
      <c r="K58" s="179"/>
    </row>
    <row r="59" spans="1:11">
      <c r="A59" s="5"/>
      <c r="B59" s="12"/>
      <c r="C59" s="12"/>
      <c r="D59" s="12"/>
      <c r="E59" s="12"/>
      <c r="F59" s="12"/>
      <c r="G59" s="383"/>
      <c r="H59" s="12"/>
      <c r="I59" s="380"/>
      <c r="J59" s="12"/>
      <c r="K59" s="179"/>
    </row>
    <row r="60" spans="1:11">
      <c r="A60" s="6" t="s">
        <v>65</v>
      </c>
      <c r="B60" s="12"/>
      <c r="C60" s="12"/>
      <c r="D60" s="12"/>
      <c r="E60" s="12"/>
      <c r="F60" s="12"/>
      <c r="G60" s="383"/>
      <c r="H60" s="12"/>
      <c r="I60" s="380"/>
      <c r="J60" s="12"/>
      <c r="K60" s="179"/>
    </row>
    <row r="61" spans="1:11">
      <c r="A61" s="100" t="s">
        <v>66</v>
      </c>
      <c r="B61" s="12">
        <v>646286</v>
      </c>
      <c r="C61" s="12">
        <v>17933</v>
      </c>
      <c r="D61" s="12">
        <v>609006</v>
      </c>
      <c r="E61" s="12">
        <v>252125</v>
      </c>
      <c r="F61" s="12">
        <v>1255292</v>
      </c>
      <c r="G61" s="179">
        <v>5.67</v>
      </c>
      <c r="H61" s="12">
        <v>80656</v>
      </c>
      <c r="I61" s="12">
        <v>510417</v>
      </c>
      <c r="J61" s="12">
        <v>591073</v>
      </c>
    </row>
    <row r="62" spans="1:11">
      <c r="A62" s="3" t="s">
        <v>67</v>
      </c>
      <c r="B62" s="12">
        <v>873685</v>
      </c>
      <c r="C62" s="12">
        <v>75096</v>
      </c>
      <c r="D62" s="12">
        <v>201540</v>
      </c>
      <c r="E62" s="12">
        <v>303142</v>
      </c>
      <c r="F62" s="12">
        <v>1075225</v>
      </c>
      <c r="G62" s="179">
        <v>3.56</v>
      </c>
      <c r="H62" s="12">
        <v>83477</v>
      </c>
      <c r="I62" s="12">
        <v>42967</v>
      </c>
      <c r="J62" s="12">
        <v>126444</v>
      </c>
    </row>
    <row r="63" spans="1:11">
      <c r="A63" s="3" t="s">
        <v>68</v>
      </c>
      <c r="B63" s="12">
        <v>581165</v>
      </c>
      <c r="C63" s="12">
        <v>12105</v>
      </c>
      <c r="D63" s="12">
        <v>28486</v>
      </c>
      <c r="E63" s="12">
        <v>164969</v>
      </c>
      <c r="F63" s="12">
        <v>609651</v>
      </c>
      <c r="G63" s="383">
        <v>3</v>
      </c>
      <c r="H63" s="12">
        <v>16381</v>
      </c>
      <c r="I63" s="179">
        <v>0</v>
      </c>
      <c r="J63" s="12">
        <v>16381</v>
      </c>
    </row>
    <row r="64" spans="1:11">
      <c r="A64" s="3" t="s">
        <v>70</v>
      </c>
      <c r="B64" s="12">
        <v>266515</v>
      </c>
      <c r="C64" s="12">
        <v>5112</v>
      </c>
      <c r="D64" s="12">
        <v>101997</v>
      </c>
      <c r="E64" s="12">
        <v>107543</v>
      </c>
      <c r="F64" s="12">
        <v>368512</v>
      </c>
      <c r="G64" s="179">
        <v>1.53</v>
      </c>
      <c r="H64" s="12">
        <v>66036</v>
      </c>
      <c r="I64" s="12">
        <v>30849</v>
      </c>
      <c r="J64" s="12">
        <v>96885</v>
      </c>
    </row>
    <row r="65" spans="1:16">
      <c r="A65" s="3" t="s">
        <v>69</v>
      </c>
      <c r="B65" s="12">
        <v>937048</v>
      </c>
      <c r="C65" s="12">
        <v>7887</v>
      </c>
      <c r="D65" s="12">
        <v>49164</v>
      </c>
      <c r="E65" s="12">
        <v>340162</v>
      </c>
      <c r="F65" s="12">
        <v>986212</v>
      </c>
      <c r="G65" s="179">
        <v>5.98</v>
      </c>
      <c r="H65" s="12">
        <v>12020</v>
      </c>
      <c r="I65" s="12">
        <v>29257</v>
      </c>
      <c r="J65" s="12">
        <v>41277</v>
      </c>
    </row>
    <row r="66" spans="1:16">
      <c r="A66" s="5"/>
      <c r="B66" s="382"/>
      <c r="C66" s="382"/>
      <c r="D66" s="382"/>
      <c r="E66" s="382"/>
      <c r="F66" s="382"/>
      <c r="G66" s="384"/>
      <c r="H66" s="382"/>
      <c r="I66" s="382"/>
      <c r="J66" s="382"/>
      <c r="K66" s="179"/>
    </row>
    <row r="67" spans="1:16">
      <c r="A67" s="118" t="s">
        <v>71</v>
      </c>
      <c r="B67" s="179"/>
      <c r="C67" s="179"/>
      <c r="D67" s="179"/>
      <c r="E67" s="179"/>
      <c r="F67" s="179"/>
      <c r="G67" s="383"/>
      <c r="H67" s="179"/>
      <c r="I67" s="179"/>
      <c r="J67" s="179"/>
      <c r="K67" s="179"/>
    </row>
    <row r="68" spans="1:16">
      <c r="A68" s="3" t="s">
        <v>72</v>
      </c>
      <c r="B68" s="12">
        <v>6069</v>
      </c>
      <c r="C68" s="380">
        <v>0</v>
      </c>
      <c r="D68" s="380">
        <v>175</v>
      </c>
      <c r="E68" s="380">
        <v>856</v>
      </c>
      <c r="F68" s="12">
        <v>6244</v>
      </c>
      <c r="G68" s="179">
        <v>1.84</v>
      </c>
      <c r="H68" s="380">
        <v>175</v>
      </c>
      <c r="I68" s="380">
        <v>0</v>
      </c>
      <c r="J68" s="380">
        <v>175</v>
      </c>
    </row>
    <row r="69" spans="1:16" ht="15.75" thickBot="1">
      <c r="A69" s="119" t="s">
        <v>73</v>
      </c>
      <c r="B69" s="12">
        <v>51469</v>
      </c>
      <c r="C69" s="380">
        <v>0</v>
      </c>
      <c r="D69" s="12">
        <v>1420</v>
      </c>
      <c r="E69" s="12">
        <v>18981</v>
      </c>
      <c r="F69" s="12">
        <v>52889</v>
      </c>
      <c r="G69" s="179">
        <v>3.37</v>
      </c>
      <c r="H69" s="402">
        <v>222</v>
      </c>
      <c r="I69" s="401">
        <v>1198</v>
      </c>
      <c r="J69" s="401">
        <v>1420</v>
      </c>
    </row>
    <row r="70" spans="1:16" ht="15.75" thickBot="1">
      <c r="A70" s="114" t="s">
        <v>74</v>
      </c>
      <c r="B70" s="238">
        <f>SUM(B5:B69)</f>
        <v>6884317</v>
      </c>
      <c r="C70" s="236">
        <f>SUM(C5:C69)</f>
        <v>215652</v>
      </c>
      <c r="D70" s="237">
        <f>SUM(D5:D69)</f>
        <v>1828694</v>
      </c>
      <c r="E70" s="237">
        <f>SUM(E5:E69)</f>
        <v>2313651</v>
      </c>
      <c r="F70" s="56">
        <f>SUM(F5:F69)</f>
        <v>8713101</v>
      </c>
      <c r="G70" s="674">
        <f>F70/2969656</f>
        <v>2.9340438757889804</v>
      </c>
      <c r="H70" s="121">
        <f t="shared" ref="H70:J70" si="0">SUM(H5:H69)</f>
        <v>735151</v>
      </c>
      <c r="I70" s="403">
        <f t="shared" si="0"/>
        <v>877891</v>
      </c>
      <c r="J70" s="121">
        <f t="shared" si="0"/>
        <v>1613042</v>
      </c>
    </row>
    <row r="71" spans="1:16">
      <c r="H71" s="380"/>
      <c r="I71" s="380"/>
      <c r="J71" s="380"/>
      <c r="K71" s="179"/>
    </row>
    <row r="72" spans="1:16">
      <c r="H72" s="397"/>
      <c r="I72" s="397"/>
      <c r="J72" s="397"/>
      <c r="K72" s="179"/>
      <c r="P72" s="12">
        <f>F70-D70</f>
        <v>6884407</v>
      </c>
    </row>
    <row r="73" spans="1:16" ht="45">
      <c r="A73" s="115" t="s">
        <v>432</v>
      </c>
      <c r="H73" s="380"/>
      <c r="I73" s="380"/>
      <c r="J73" s="380"/>
      <c r="K73" s="179"/>
    </row>
    <row r="74" spans="1:16">
      <c r="K74" s="179"/>
    </row>
    <row r="75" spans="1:16">
      <c r="K75" s="179"/>
    </row>
  </sheetData>
  <mergeCells count="3">
    <mergeCell ref="B1:G1"/>
    <mergeCell ref="H1:J1"/>
    <mergeCell ref="H2:J2"/>
  </mergeCells>
  <pageMargins left="0.7" right="0.7" top="0.75" bottom="0.75" header="0.3" footer="0.3"/>
  <pageSetup orientation="landscape" verticalDpi="300" r:id="rId1"/>
  <headerFooter>
    <oddHeader>&amp;L2017 Annual Statistical Report&amp;CSystemwide Circulation</oddHeader>
  </headerFooter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8"/>
  <sheetViews>
    <sheetView view="pageLayout" zoomScaleNormal="90" workbookViewId="0">
      <selection activeCell="G78" sqref="G78"/>
    </sheetView>
  </sheetViews>
  <sheetFormatPr defaultRowHeight="15"/>
  <cols>
    <col min="1" max="1" width="40.42578125" bestFit="1" customWidth="1"/>
    <col min="6" max="6" width="9.85546875" bestFit="1" customWidth="1"/>
    <col min="9" max="9" width="10.42578125" customWidth="1"/>
    <col min="10" max="10" width="10.28515625" customWidth="1"/>
    <col min="15" max="16" width="9.85546875" customWidth="1"/>
    <col min="17" max="17" width="9.7109375" customWidth="1"/>
    <col min="19" max="19" width="9.140625" style="232"/>
    <col min="20" max="20" width="10.140625" customWidth="1"/>
  </cols>
  <sheetData>
    <row r="1" spans="1:19">
      <c r="A1" s="57"/>
      <c r="B1" s="712" t="s">
        <v>115</v>
      </c>
      <c r="C1" s="713"/>
      <c r="D1" s="713"/>
      <c r="E1" s="714"/>
      <c r="F1" s="715" t="s">
        <v>116</v>
      </c>
      <c r="G1" s="716"/>
      <c r="H1" s="716"/>
      <c r="I1" s="716"/>
      <c r="J1" s="717"/>
      <c r="K1" s="718" t="s">
        <v>117</v>
      </c>
      <c r="L1" s="719"/>
      <c r="M1" s="719"/>
      <c r="N1" s="720"/>
      <c r="O1" s="721" t="s">
        <v>118</v>
      </c>
      <c r="P1" s="722"/>
      <c r="Q1" s="722"/>
      <c r="R1" s="723"/>
      <c r="S1"/>
    </row>
    <row r="2" spans="1:19" ht="49.5" customHeight="1" thickBot="1">
      <c r="A2" s="18" t="s">
        <v>2</v>
      </c>
      <c r="B2" s="58" t="s">
        <v>119</v>
      </c>
      <c r="C2" s="59" t="s">
        <v>120</v>
      </c>
      <c r="D2" s="59" t="s">
        <v>121</v>
      </c>
      <c r="E2" s="60" t="s">
        <v>122</v>
      </c>
      <c r="F2" s="61" t="s">
        <v>123</v>
      </c>
      <c r="G2" s="135" t="s">
        <v>423</v>
      </c>
      <c r="H2" s="266" t="s">
        <v>124</v>
      </c>
      <c r="I2" s="136" t="s">
        <v>125</v>
      </c>
      <c r="J2" s="62" t="s">
        <v>126</v>
      </c>
      <c r="K2" s="63" t="s">
        <v>127</v>
      </c>
      <c r="L2" s="102" t="s">
        <v>378</v>
      </c>
      <c r="M2" s="64" t="s">
        <v>128</v>
      </c>
      <c r="N2" s="65" t="s">
        <v>83</v>
      </c>
      <c r="O2" s="66" t="s">
        <v>129</v>
      </c>
      <c r="P2" s="102" t="s">
        <v>422</v>
      </c>
      <c r="Q2" s="67" t="s">
        <v>130</v>
      </c>
      <c r="R2" s="68" t="s">
        <v>131</v>
      </c>
      <c r="S2"/>
    </row>
    <row r="3" spans="1:19" ht="15.75" thickBot="1">
      <c r="A3" s="13" t="s">
        <v>14</v>
      </c>
      <c r="B3" s="69"/>
      <c r="C3" s="70"/>
      <c r="D3" s="70"/>
      <c r="E3" s="71"/>
      <c r="F3" s="69"/>
      <c r="G3" s="70"/>
      <c r="H3" s="70"/>
      <c r="I3" s="70"/>
      <c r="J3" s="71"/>
      <c r="K3" s="69"/>
      <c r="L3" s="70"/>
      <c r="M3" s="70"/>
      <c r="N3" s="71"/>
      <c r="O3" s="69"/>
      <c r="P3" s="70"/>
      <c r="Q3" s="70"/>
      <c r="R3" s="71"/>
      <c r="S3"/>
    </row>
    <row r="4" spans="1:19">
      <c r="A4" s="9" t="s">
        <v>15</v>
      </c>
      <c r="B4" s="380">
        <v>164</v>
      </c>
      <c r="C4" s="380">
        <v>34</v>
      </c>
      <c r="D4" s="380">
        <v>103</v>
      </c>
      <c r="E4" s="380">
        <v>71</v>
      </c>
      <c r="F4" s="12">
        <v>10241</v>
      </c>
      <c r="G4" s="193">
        <v>1.2392303969022265</v>
      </c>
      <c r="H4" s="12">
        <v>1808</v>
      </c>
      <c r="I4" s="194">
        <v>0.21878025169409487</v>
      </c>
      <c r="J4" s="380">
        <v>502</v>
      </c>
      <c r="K4" s="380">
        <v>34</v>
      </c>
      <c r="L4" s="380">
        <v>20</v>
      </c>
      <c r="M4" s="380">
        <v>2</v>
      </c>
      <c r="N4" s="380">
        <v>44</v>
      </c>
      <c r="O4" s="380">
        <v>576</v>
      </c>
      <c r="P4" s="380">
        <v>277</v>
      </c>
      <c r="Q4" s="380">
        <v>8</v>
      </c>
      <c r="R4" s="380">
        <v>760</v>
      </c>
      <c r="S4"/>
    </row>
    <row r="5" spans="1:19">
      <c r="A5" s="9" t="s">
        <v>16</v>
      </c>
      <c r="B5" s="380">
        <v>212</v>
      </c>
      <c r="C5" s="380">
        <v>188</v>
      </c>
      <c r="D5" s="380">
        <v>91</v>
      </c>
      <c r="E5" s="380">
        <v>62</v>
      </c>
      <c r="F5" s="12">
        <v>35942</v>
      </c>
      <c r="G5" s="134">
        <v>3.5048269137006338</v>
      </c>
      <c r="H5" s="12">
        <v>2950</v>
      </c>
      <c r="I5" s="137">
        <v>0.28766455387615797</v>
      </c>
      <c r="J5" s="12">
        <v>5030</v>
      </c>
      <c r="K5" s="380">
        <v>20</v>
      </c>
      <c r="L5" s="380">
        <v>0</v>
      </c>
      <c r="M5" s="380">
        <v>0</v>
      </c>
      <c r="N5" s="380">
        <v>23</v>
      </c>
      <c r="O5" s="380">
        <v>500</v>
      </c>
      <c r="P5" s="380">
        <v>0</v>
      </c>
      <c r="Q5" s="380">
        <v>0</v>
      </c>
      <c r="R5" s="380">
        <v>800</v>
      </c>
      <c r="S5"/>
    </row>
    <row r="6" spans="1:19">
      <c r="A6" s="9" t="s">
        <v>89</v>
      </c>
      <c r="B6" s="380">
        <v>446</v>
      </c>
      <c r="C6" s="380">
        <v>411</v>
      </c>
      <c r="D6" s="380">
        <v>328</v>
      </c>
      <c r="E6" s="380">
        <v>192</v>
      </c>
      <c r="F6" s="12">
        <v>39698</v>
      </c>
      <c r="G6" s="134">
        <v>2.0286166896622206</v>
      </c>
      <c r="H6" s="12">
        <v>4908</v>
      </c>
      <c r="I6" s="137">
        <v>0.25080484439674994</v>
      </c>
      <c r="J6" s="12">
        <v>3210</v>
      </c>
      <c r="K6" s="380">
        <v>53</v>
      </c>
      <c r="L6" s="380">
        <v>0</v>
      </c>
      <c r="M6" s="380">
        <v>20</v>
      </c>
      <c r="N6" s="380">
        <v>113</v>
      </c>
      <c r="O6" s="12">
        <v>2573</v>
      </c>
      <c r="P6" s="380">
        <v>0</v>
      </c>
      <c r="Q6" s="380">
        <v>150</v>
      </c>
      <c r="R6" s="12">
        <v>4000</v>
      </c>
      <c r="S6"/>
    </row>
    <row r="7" spans="1:19">
      <c r="A7" s="9" t="s">
        <v>18</v>
      </c>
      <c r="B7" s="380">
        <v>184</v>
      </c>
      <c r="C7" s="380">
        <v>164</v>
      </c>
      <c r="D7" s="380">
        <v>155</v>
      </c>
      <c r="E7" s="380">
        <v>98</v>
      </c>
      <c r="F7" s="12">
        <v>29693</v>
      </c>
      <c r="G7" s="134">
        <v>3.2490425648320387</v>
      </c>
      <c r="H7" s="12">
        <v>3699</v>
      </c>
      <c r="I7" s="137">
        <v>0.40474887843308893</v>
      </c>
      <c r="J7" s="12">
        <v>3364</v>
      </c>
      <c r="K7" s="380">
        <v>15</v>
      </c>
      <c r="L7" s="380">
        <v>0</v>
      </c>
      <c r="M7" s="380">
        <v>4</v>
      </c>
      <c r="N7" s="380">
        <v>21</v>
      </c>
      <c r="O7" s="380">
        <v>673</v>
      </c>
      <c r="P7" s="380">
        <v>0</v>
      </c>
      <c r="Q7" s="380">
        <v>57</v>
      </c>
      <c r="R7" s="380">
        <v>739</v>
      </c>
      <c r="S7"/>
    </row>
    <row r="8" spans="1:19">
      <c r="A8" s="9" t="s">
        <v>20</v>
      </c>
      <c r="B8" s="380">
        <v>150</v>
      </c>
      <c r="C8" s="380">
        <v>88</v>
      </c>
      <c r="D8" s="380">
        <v>90</v>
      </c>
      <c r="E8" s="380">
        <v>62</v>
      </c>
      <c r="F8" s="12">
        <v>14421</v>
      </c>
      <c r="G8" s="134">
        <v>1.6939974157171385</v>
      </c>
      <c r="H8" s="12">
        <v>4314</v>
      </c>
      <c r="I8" s="137">
        <v>0.5067543756607541</v>
      </c>
      <c r="J8" s="12">
        <v>6494</v>
      </c>
      <c r="K8" s="380">
        <v>41</v>
      </c>
      <c r="L8" s="380">
        <v>32</v>
      </c>
      <c r="M8" s="380">
        <v>0</v>
      </c>
      <c r="N8" s="380">
        <v>55</v>
      </c>
      <c r="O8" s="380">
        <v>890</v>
      </c>
      <c r="P8" s="380">
        <v>320</v>
      </c>
      <c r="Q8" s="380">
        <v>0</v>
      </c>
      <c r="R8" s="380">
        <v>1746</v>
      </c>
      <c r="S8"/>
    </row>
    <row r="9" spans="1:19">
      <c r="A9" s="9" t="s">
        <v>21</v>
      </c>
      <c r="B9" s="380">
        <v>70</v>
      </c>
      <c r="C9" s="380">
        <v>62</v>
      </c>
      <c r="D9" s="380">
        <v>243</v>
      </c>
      <c r="E9" s="380">
        <v>235</v>
      </c>
      <c r="F9" s="12">
        <v>11244</v>
      </c>
      <c r="G9" s="134">
        <v>1.5300040821880527</v>
      </c>
      <c r="H9" s="12">
        <v>4100</v>
      </c>
      <c r="I9" s="137">
        <v>0.55789903388216089</v>
      </c>
      <c r="J9" s="12">
        <v>3561</v>
      </c>
      <c r="K9" s="380">
        <v>12</v>
      </c>
      <c r="L9" s="380">
        <v>0</v>
      </c>
      <c r="M9" s="380">
        <v>8</v>
      </c>
      <c r="N9" s="380">
        <v>20</v>
      </c>
      <c r="O9" s="380">
        <v>142</v>
      </c>
      <c r="P9" s="380">
        <v>0</v>
      </c>
      <c r="Q9" s="380">
        <v>160</v>
      </c>
      <c r="R9" s="380">
        <v>302</v>
      </c>
      <c r="S9"/>
    </row>
    <row r="10" spans="1:19">
      <c r="A10" s="9" t="s">
        <v>22</v>
      </c>
      <c r="B10" s="380">
        <v>152</v>
      </c>
      <c r="C10" s="380">
        <v>151</v>
      </c>
      <c r="D10" s="380">
        <v>424</v>
      </c>
      <c r="E10" s="380">
        <v>224</v>
      </c>
      <c r="F10" s="12">
        <v>11267</v>
      </c>
      <c r="G10" s="134">
        <v>1.0207465120492842</v>
      </c>
      <c r="H10" s="12">
        <v>5720</v>
      </c>
      <c r="I10" s="137">
        <v>0.51820982061967746</v>
      </c>
      <c r="J10" s="12">
        <v>2368</v>
      </c>
      <c r="K10" s="380">
        <v>54</v>
      </c>
      <c r="L10" s="380">
        <v>0</v>
      </c>
      <c r="M10" s="380">
        <v>0</v>
      </c>
      <c r="N10" s="380">
        <v>57</v>
      </c>
      <c r="O10" s="12">
        <v>1052</v>
      </c>
      <c r="P10" s="12">
        <v>1052</v>
      </c>
      <c r="Q10" s="380">
        <v>0</v>
      </c>
      <c r="R10" s="12">
        <v>1200</v>
      </c>
      <c r="S10"/>
    </row>
    <row r="11" spans="1:19">
      <c r="A11" s="9" t="s">
        <v>23</v>
      </c>
      <c r="B11" s="380">
        <v>119</v>
      </c>
      <c r="C11" s="380">
        <v>99</v>
      </c>
      <c r="D11" s="380">
        <v>185</v>
      </c>
      <c r="E11" s="380">
        <v>110</v>
      </c>
      <c r="F11" s="12">
        <v>20455</v>
      </c>
      <c r="G11" s="134">
        <v>3.4989736572015051</v>
      </c>
      <c r="H11" s="12">
        <v>5651</v>
      </c>
      <c r="I11" s="137">
        <v>0.96664385904892236</v>
      </c>
      <c r="J11" s="12">
        <v>2155</v>
      </c>
      <c r="K11" s="380">
        <v>34</v>
      </c>
      <c r="L11" s="380">
        <v>0</v>
      </c>
      <c r="M11" s="380">
        <v>0</v>
      </c>
      <c r="N11" s="380">
        <v>54</v>
      </c>
      <c r="O11" s="12">
        <v>3425</v>
      </c>
      <c r="P11" s="380">
        <v>0</v>
      </c>
      <c r="Q11" s="380">
        <v>0</v>
      </c>
      <c r="R11" s="12">
        <v>6323</v>
      </c>
      <c r="S11"/>
    </row>
    <row r="12" spans="1:19">
      <c r="A12" s="9" t="s">
        <v>24</v>
      </c>
      <c r="B12" s="380">
        <v>180</v>
      </c>
      <c r="C12" s="380">
        <v>7</v>
      </c>
      <c r="D12" s="380">
        <v>0</v>
      </c>
      <c r="E12" s="380">
        <v>0</v>
      </c>
      <c r="F12" s="12">
        <v>14191</v>
      </c>
      <c r="G12" s="134">
        <v>0.98589690148673059</v>
      </c>
      <c r="H12" s="12">
        <v>3666</v>
      </c>
      <c r="I12" s="137">
        <v>0.25468945393914133</v>
      </c>
      <c r="J12" s="12">
        <v>3243</v>
      </c>
      <c r="K12" s="380">
        <v>0</v>
      </c>
      <c r="L12" s="380">
        <v>0</v>
      </c>
      <c r="M12" s="380">
        <v>0</v>
      </c>
      <c r="N12" s="380">
        <v>0</v>
      </c>
      <c r="O12" s="380">
        <v>0</v>
      </c>
      <c r="P12" s="380">
        <v>0</v>
      </c>
      <c r="Q12" s="380">
        <v>0</v>
      </c>
      <c r="R12" s="380">
        <v>0</v>
      </c>
      <c r="S12"/>
    </row>
    <row r="13" spans="1:19">
      <c r="A13" s="9" t="s">
        <v>375</v>
      </c>
      <c r="B13" s="380">
        <v>59</v>
      </c>
      <c r="C13" s="380">
        <v>34</v>
      </c>
      <c r="D13" s="380">
        <v>254</v>
      </c>
      <c r="E13" s="380">
        <v>176</v>
      </c>
      <c r="F13" s="12">
        <v>12558</v>
      </c>
      <c r="G13" s="134">
        <v>1.3880844478832761</v>
      </c>
      <c r="H13" s="12">
        <v>6474</v>
      </c>
      <c r="I13" s="137">
        <v>0.7155963302752294</v>
      </c>
      <c r="J13" s="12">
        <v>3179</v>
      </c>
      <c r="K13" s="380">
        <v>17</v>
      </c>
      <c r="L13" s="380">
        <v>9</v>
      </c>
      <c r="M13" s="380">
        <v>1</v>
      </c>
      <c r="N13" s="380">
        <v>23</v>
      </c>
      <c r="O13" s="380">
        <v>416</v>
      </c>
      <c r="P13" s="380">
        <v>85</v>
      </c>
      <c r="Q13" s="380">
        <v>10</v>
      </c>
      <c r="R13" s="380">
        <v>481</v>
      </c>
      <c r="S13"/>
    </row>
    <row r="14" spans="1:19">
      <c r="A14" s="9" t="s">
        <v>26</v>
      </c>
      <c r="B14" s="380">
        <v>0</v>
      </c>
      <c r="C14" s="380">
        <v>0</v>
      </c>
      <c r="D14" s="380">
        <v>8</v>
      </c>
      <c r="E14" s="380">
        <v>0</v>
      </c>
      <c r="F14" s="12">
        <v>10053</v>
      </c>
      <c r="G14" s="134">
        <v>0.80611017560740916</v>
      </c>
      <c r="H14" s="12">
        <v>3998</v>
      </c>
      <c r="I14" s="137">
        <v>0.32058375430999919</v>
      </c>
      <c r="J14" s="380">
        <v>800</v>
      </c>
      <c r="K14" s="380">
        <v>21</v>
      </c>
      <c r="L14" s="380">
        <v>2</v>
      </c>
      <c r="M14" s="380">
        <v>4</v>
      </c>
      <c r="N14" s="380">
        <v>43</v>
      </c>
      <c r="O14" s="380">
        <v>472</v>
      </c>
      <c r="P14" s="380">
        <v>11</v>
      </c>
      <c r="Q14" s="380">
        <v>34</v>
      </c>
      <c r="R14" s="380">
        <v>692</v>
      </c>
      <c r="S14"/>
    </row>
    <row r="15" spans="1:19">
      <c r="A15" s="10"/>
      <c r="B15" s="381"/>
      <c r="C15" s="381"/>
      <c r="D15" s="381"/>
      <c r="E15" s="381"/>
      <c r="F15" s="382"/>
      <c r="G15" s="15"/>
      <c r="H15" s="382"/>
      <c r="I15" s="15"/>
      <c r="J15" s="381"/>
      <c r="K15" s="381"/>
      <c r="L15" s="381"/>
      <c r="M15" s="381"/>
      <c r="N15" s="381"/>
      <c r="O15" s="381"/>
      <c r="P15" s="381"/>
      <c r="Q15" s="381"/>
      <c r="R15" s="381"/>
      <c r="S15"/>
    </row>
    <row r="16" spans="1:19">
      <c r="A16" s="8" t="s">
        <v>27</v>
      </c>
      <c r="B16" s="380"/>
      <c r="C16" s="380"/>
      <c r="D16" s="380"/>
      <c r="E16" s="380"/>
      <c r="F16" s="12"/>
      <c r="G16" s="254"/>
      <c r="H16" s="386"/>
      <c r="I16" s="391"/>
      <c r="J16" s="380"/>
      <c r="K16" s="380"/>
      <c r="L16" s="380"/>
      <c r="M16" s="380"/>
      <c r="N16" s="380"/>
      <c r="O16" s="380"/>
      <c r="P16" s="380"/>
      <c r="Q16" s="380"/>
      <c r="R16" s="380"/>
      <c r="S16"/>
    </row>
    <row r="17" spans="1:19">
      <c r="A17" s="9" t="s">
        <v>28</v>
      </c>
      <c r="B17" s="380">
        <v>325</v>
      </c>
      <c r="C17" s="380">
        <v>12</v>
      </c>
      <c r="D17" s="380">
        <v>343</v>
      </c>
      <c r="E17" s="380">
        <v>225</v>
      </c>
      <c r="F17" s="12">
        <v>93074</v>
      </c>
      <c r="G17" s="134">
        <v>2.8430827504047409</v>
      </c>
      <c r="H17" s="12">
        <v>14438</v>
      </c>
      <c r="I17" s="137">
        <v>0.44103002718636403</v>
      </c>
      <c r="J17" s="12">
        <v>6194</v>
      </c>
      <c r="K17" s="380">
        <v>77</v>
      </c>
      <c r="L17" s="380">
        <v>38</v>
      </c>
      <c r="M17" s="380">
        <v>37</v>
      </c>
      <c r="N17" s="380">
        <v>133</v>
      </c>
      <c r="O17" s="12">
        <v>2301</v>
      </c>
      <c r="P17" s="380">
        <v>852</v>
      </c>
      <c r="Q17" s="380">
        <v>459</v>
      </c>
      <c r="R17" s="12">
        <v>3234</v>
      </c>
      <c r="S17"/>
    </row>
    <row r="18" spans="1:19">
      <c r="A18" s="9" t="s">
        <v>29</v>
      </c>
      <c r="B18" s="380">
        <v>378</v>
      </c>
      <c r="C18" s="380">
        <v>304</v>
      </c>
      <c r="D18" s="380">
        <v>558</v>
      </c>
      <c r="E18" s="380">
        <v>223</v>
      </c>
      <c r="F18" s="12">
        <v>62307</v>
      </c>
      <c r="G18" s="134">
        <v>2.6169515729346045</v>
      </c>
      <c r="H18" s="12">
        <v>11090</v>
      </c>
      <c r="I18" s="137">
        <v>0.4657902473854425</v>
      </c>
      <c r="J18" s="12">
        <v>11336</v>
      </c>
      <c r="K18" s="380">
        <v>157</v>
      </c>
      <c r="L18" s="380">
        <v>27</v>
      </c>
      <c r="M18" s="380">
        <v>20</v>
      </c>
      <c r="N18" s="380">
        <v>239</v>
      </c>
      <c r="O18" s="12">
        <v>3769</v>
      </c>
      <c r="P18" s="380">
        <v>328</v>
      </c>
      <c r="Q18" s="380">
        <v>145</v>
      </c>
      <c r="R18" s="12">
        <v>4691</v>
      </c>
      <c r="S18"/>
    </row>
    <row r="19" spans="1:19">
      <c r="A19" s="9" t="s">
        <v>30</v>
      </c>
      <c r="B19" s="380">
        <v>313</v>
      </c>
      <c r="C19" s="380">
        <v>301</v>
      </c>
      <c r="D19" s="380">
        <v>62</v>
      </c>
      <c r="E19" s="380">
        <v>35</v>
      </c>
      <c r="F19" s="12">
        <v>84482</v>
      </c>
      <c r="G19" s="134">
        <v>2.3612174739372258</v>
      </c>
      <c r="H19" s="12">
        <v>13878</v>
      </c>
      <c r="I19" s="137">
        <v>0.38788115933927725</v>
      </c>
      <c r="J19" s="12">
        <v>16120</v>
      </c>
      <c r="K19" s="380">
        <v>41</v>
      </c>
      <c r="L19" s="380">
        <v>38</v>
      </c>
      <c r="M19" s="380">
        <v>0</v>
      </c>
      <c r="N19" s="380">
        <v>140</v>
      </c>
      <c r="O19" s="12">
        <v>1886</v>
      </c>
      <c r="P19" s="12">
        <v>1695</v>
      </c>
      <c r="Q19" s="380">
        <v>0</v>
      </c>
      <c r="R19" s="12">
        <v>2815</v>
      </c>
      <c r="S19"/>
    </row>
    <row r="20" spans="1:19">
      <c r="A20" s="9" t="s">
        <v>31</v>
      </c>
      <c r="B20" s="380">
        <v>908</v>
      </c>
      <c r="C20" s="380">
        <v>434</v>
      </c>
      <c r="D20" s="380">
        <v>161</v>
      </c>
      <c r="E20" s="380">
        <v>95</v>
      </c>
      <c r="F20" s="12">
        <v>71493</v>
      </c>
      <c r="G20" s="134">
        <v>2.2020883385695806</v>
      </c>
      <c r="H20" s="12">
        <v>20730</v>
      </c>
      <c r="I20" s="137">
        <v>0.63851413786730737</v>
      </c>
      <c r="J20" s="12">
        <v>40269</v>
      </c>
      <c r="K20" s="380">
        <v>125</v>
      </c>
      <c r="L20" s="380">
        <v>0</v>
      </c>
      <c r="M20" s="380">
        <v>0</v>
      </c>
      <c r="N20" s="380">
        <v>125</v>
      </c>
      <c r="O20" s="12">
        <v>2228</v>
      </c>
      <c r="P20" s="380">
        <v>0</v>
      </c>
      <c r="Q20" s="380">
        <v>0</v>
      </c>
      <c r="R20" s="12">
        <v>2228</v>
      </c>
      <c r="S20"/>
    </row>
    <row r="21" spans="1:19">
      <c r="A21" s="9" t="s">
        <v>32</v>
      </c>
      <c r="B21" s="380">
        <v>77</v>
      </c>
      <c r="C21" s="380">
        <v>85</v>
      </c>
      <c r="D21" s="380">
        <v>173</v>
      </c>
      <c r="E21" s="380">
        <v>128</v>
      </c>
      <c r="F21" s="12">
        <v>52166</v>
      </c>
      <c r="G21" s="134">
        <v>2.4519858989424206</v>
      </c>
      <c r="H21" s="380">
        <v>889</v>
      </c>
      <c r="I21" s="137">
        <v>4.1786133960047003E-2</v>
      </c>
      <c r="J21" s="12">
        <v>3609</v>
      </c>
      <c r="K21" s="380">
        <v>43</v>
      </c>
      <c r="L21" s="380">
        <v>43</v>
      </c>
      <c r="M21" s="380">
        <v>0</v>
      </c>
      <c r="N21" s="380">
        <v>93</v>
      </c>
      <c r="O21" s="12">
        <v>1971</v>
      </c>
      <c r="P21" s="12">
        <v>1110</v>
      </c>
      <c r="Q21" s="380">
        <v>0</v>
      </c>
      <c r="R21" s="12">
        <v>2318</v>
      </c>
      <c r="S21"/>
    </row>
    <row r="22" spans="1:19">
      <c r="A22" s="9" t="s">
        <v>33</v>
      </c>
      <c r="B22" s="380">
        <v>176</v>
      </c>
      <c r="C22" s="380">
        <v>152</v>
      </c>
      <c r="D22" s="380">
        <v>416</v>
      </c>
      <c r="E22" s="380">
        <v>104</v>
      </c>
      <c r="F22" s="12">
        <v>44309</v>
      </c>
      <c r="G22" s="134">
        <v>1.4840903001071812</v>
      </c>
      <c r="H22" s="12">
        <v>10943</v>
      </c>
      <c r="I22" s="137">
        <v>0.36652599142550912</v>
      </c>
      <c r="J22" s="12">
        <v>4735</v>
      </c>
      <c r="K22" s="380">
        <v>30</v>
      </c>
      <c r="L22" s="380">
        <v>16</v>
      </c>
      <c r="M22" s="380">
        <v>15</v>
      </c>
      <c r="N22" s="380">
        <v>112</v>
      </c>
      <c r="O22" s="380">
        <v>658</v>
      </c>
      <c r="P22" s="380">
        <v>218</v>
      </c>
      <c r="Q22" s="380">
        <v>202</v>
      </c>
      <c r="R22" s="12">
        <v>2152</v>
      </c>
      <c r="S22"/>
    </row>
    <row r="23" spans="1:19">
      <c r="A23" s="9" t="s">
        <v>34</v>
      </c>
      <c r="B23" s="380">
        <v>250</v>
      </c>
      <c r="C23" s="380">
        <v>212</v>
      </c>
      <c r="D23" s="380">
        <v>212</v>
      </c>
      <c r="E23" s="380">
        <v>153</v>
      </c>
      <c r="F23" s="12">
        <v>30355</v>
      </c>
      <c r="G23" s="134">
        <v>0.97142217101894524</v>
      </c>
      <c r="H23" s="12">
        <v>26850</v>
      </c>
      <c r="I23" s="137">
        <v>0.85925499231950841</v>
      </c>
      <c r="J23" s="12">
        <v>6628</v>
      </c>
      <c r="K23" s="380">
        <v>138</v>
      </c>
      <c r="L23" s="380">
        <v>41</v>
      </c>
      <c r="M23" s="380">
        <v>7</v>
      </c>
      <c r="N23" s="380">
        <v>263</v>
      </c>
      <c r="O23" s="12">
        <v>3473</v>
      </c>
      <c r="P23" s="380">
        <v>398</v>
      </c>
      <c r="Q23" s="380">
        <v>325</v>
      </c>
      <c r="R23" s="12">
        <v>3991</v>
      </c>
      <c r="S23"/>
    </row>
    <row r="24" spans="1:19">
      <c r="A24" s="9" t="s">
        <v>35</v>
      </c>
      <c r="B24" s="380">
        <v>205</v>
      </c>
      <c r="C24" s="380">
        <v>4</v>
      </c>
      <c r="D24" s="380">
        <v>168</v>
      </c>
      <c r="E24" s="380">
        <v>130</v>
      </c>
      <c r="F24" s="12">
        <v>40989</v>
      </c>
      <c r="G24" s="134">
        <v>1.3031410949322821</v>
      </c>
      <c r="H24" s="12">
        <v>15423</v>
      </c>
      <c r="I24" s="137">
        <v>0.49033509251605517</v>
      </c>
      <c r="J24" s="12">
        <v>2033</v>
      </c>
      <c r="K24" s="380">
        <v>93</v>
      </c>
      <c r="L24" s="380">
        <v>26</v>
      </c>
      <c r="M24" s="380">
        <v>8</v>
      </c>
      <c r="N24" s="380">
        <v>142</v>
      </c>
      <c r="O24" s="12">
        <v>1581</v>
      </c>
      <c r="P24" s="380">
        <v>207</v>
      </c>
      <c r="Q24" s="380">
        <v>96</v>
      </c>
      <c r="R24" s="12">
        <v>2275</v>
      </c>
      <c r="S24"/>
    </row>
    <row r="25" spans="1:19">
      <c r="A25" s="9" t="s">
        <v>36</v>
      </c>
      <c r="B25" s="380">
        <v>0</v>
      </c>
      <c r="C25" s="380">
        <v>0</v>
      </c>
      <c r="D25" s="380">
        <v>162</v>
      </c>
      <c r="E25" s="380">
        <v>84</v>
      </c>
      <c r="F25" s="12">
        <v>38842</v>
      </c>
      <c r="G25" s="134">
        <v>1.0849417614033128</v>
      </c>
      <c r="H25" s="12">
        <v>9721</v>
      </c>
      <c r="I25" s="137">
        <v>0.27152872824781432</v>
      </c>
      <c r="J25" s="12">
        <v>1876</v>
      </c>
      <c r="K25" s="380">
        <v>18</v>
      </c>
      <c r="L25" s="380">
        <v>0</v>
      </c>
      <c r="M25" s="380">
        <v>0</v>
      </c>
      <c r="N25" s="380">
        <v>27</v>
      </c>
      <c r="O25" s="380">
        <v>756</v>
      </c>
      <c r="P25" s="380">
        <v>0</v>
      </c>
      <c r="Q25" s="380">
        <v>0</v>
      </c>
      <c r="R25" s="380">
        <v>891</v>
      </c>
      <c r="S25"/>
    </row>
    <row r="26" spans="1:19">
      <c r="A26" s="9" t="s">
        <v>37</v>
      </c>
      <c r="B26" s="380">
        <v>225</v>
      </c>
      <c r="C26" s="380">
        <v>123</v>
      </c>
      <c r="D26" s="380">
        <v>156</v>
      </c>
      <c r="E26" s="380">
        <v>129</v>
      </c>
      <c r="F26" s="12">
        <v>98842</v>
      </c>
      <c r="G26" s="134">
        <v>3.3616297656701697</v>
      </c>
      <c r="H26" s="12">
        <v>24122</v>
      </c>
      <c r="I26" s="137">
        <v>0.82039247695813355</v>
      </c>
      <c r="J26" s="12">
        <v>5512</v>
      </c>
      <c r="K26" s="380">
        <v>103</v>
      </c>
      <c r="L26" s="380">
        <v>55</v>
      </c>
      <c r="M26" s="380">
        <v>6</v>
      </c>
      <c r="N26" s="380">
        <v>235</v>
      </c>
      <c r="O26" s="12">
        <v>2821</v>
      </c>
      <c r="P26" s="380">
        <v>512</v>
      </c>
      <c r="Q26" s="380">
        <v>65</v>
      </c>
      <c r="R26" s="12">
        <v>4213</v>
      </c>
      <c r="S26"/>
    </row>
    <row r="27" spans="1:19">
      <c r="A27" s="9" t="s">
        <v>38</v>
      </c>
      <c r="B27" s="380">
        <v>349</v>
      </c>
      <c r="C27" s="380">
        <v>341</v>
      </c>
      <c r="D27" s="380">
        <v>313</v>
      </c>
      <c r="E27" s="380">
        <v>303</v>
      </c>
      <c r="F27" s="12">
        <v>65030</v>
      </c>
      <c r="G27" s="134">
        <v>1.7750300251119118</v>
      </c>
      <c r="H27" s="12">
        <v>20631</v>
      </c>
      <c r="I27" s="137">
        <v>0.56313462168358996</v>
      </c>
      <c r="J27" s="12">
        <v>6453</v>
      </c>
      <c r="K27" s="380">
        <v>182</v>
      </c>
      <c r="L27" s="380">
        <v>106</v>
      </c>
      <c r="M27" s="380">
        <v>4</v>
      </c>
      <c r="N27" s="380">
        <v>190</v>
      </c>
      <c r="O27" s="12">
        <v>4605</v>
      </c>
      <c r="P27" s="12">
        <v>2636</v>
      </c>
      <c r="Q27" s="380">
        <v>48</v>
      </c>
      <c r="R27" s="12">
        <v>4714</v>
      </c>
      <c r="S27"/>
    </row>
    <row r="28" spans="1:19">
      <c r="A28" s="9" t="s">
        <v>39</v>
      </c>
      <c r="B28" s="380">
        <v>256</v>
      </c>
      <c r="C28" s="380">
        <v>189</v>
      </c>
      <c r="D28" s="12">
        <v>1047</v>
      </c>
      <c r="E28" s="380">
        <v>553</v>
      </c>
      <c r="F28" s="12">
        <v>30800</v>
      </c>
      <c r="G28" s="134">
        <v>1.1663574052334609</v>
      </c>
      <c r="H28" s="12">
        <v>19115</v>
      </c>
      <c r="I28" s="137">
        <v>0.72386109743628579</v>
      </c>
      <c r="J28" s="12">
        <v>3035</v>
      </c>
      <c r="K28" s="380">
        <v>345</v>
      </c>
      <c r="L28" s="380">
        <v>97</v>
      </c>
      <c r="M28" s="380">
        <v>58</v>
      </c>
      <c r="N28" s="380">
        <v>829</v>
      </c>
      <c r="O28" s="12">
        <v>9395</v>
      </c>
      <c r="P28" s="12">
        <v>1966</v>
      </c>
      <c r="Q28" s="380">
        <v>759</v>
      </c>
      <c r="R28" s="12">
        <v>14632</v>
      </c>
      <c r="S28"/>
    </row>
    <row r="29" spans="1:19">
      <c r="A29" s="9" t="s">
        <v>40</v>
      </c>
      <c r="B29" s="380">
        <v>308</v>
      </c>
      <c r="C29" s="380">
        <v>110</v>
      </c>
      <c r="D29" s="380">
        <v>98</v>
      </c>
      <c r="E29" s="380">
        <v>49</v>
      </c>
      <c r="F29" s="12">
        <v>54465</v>
      </c>
      <c r="G29" s="134">
        <v>1.9238105330083712</v>
      </c>
      <c r="H29" s="12">
        <v>18302</v>
      </c>
      <c r="I29" s="137">
        <v>0.64646250573981845</v>
      </c>
      <c r="J29" s="12">
        <v>58632</v>
      </c>
      <c r="K29" s="380">
        <v>21</v>
      </c>
      <c r="L29" s="380">
        <v>0</v>
      </c>
      <c r="M29" s="380">
        <v>0</v>
      </c>
      <c r="N29" s="380">
        <v>35</v>
      </c>
      <c r="O29" s="380">
        <v>826</v>
      </c>
      <c r="P29" s="380">
        <v>0</v>
      </c>
      <c r="Q29" s="380">
        <v>0</v>
      </c>
      <c r="R29" s="12">
        <v>1439</v>
      </c>
      <c r="S29"/>
    </row>
    <row r="30" spans="1:19">
      <c r="A30" s="9" t="s">
        <v>41</v>
      </c>
      <c r="B30" s="380">
        <v>17</v>
      </c>
      <c r="C30" s="380">
        <v>8</v>
      </c>
      <c r="D30" s="380">
        <v>605</v>
      </c>
      <c r="E30" s="380">
        <v>434</v>
      </c>
      <c r="F30" s="12">
        <v>61347</v>
      </c>
      <c r="G30" s="134">
        <v>2.9954589843749999</v>
      </c>
      <c r="H30" s="12">
        <v>20477</v>
      </c>
      <c r="I30" s="137">
        <v>0.99985351562500002</v>
      </c>
      <c r="J30" s="12">
        <v>5354</v>
      </c>
      <c r="K30" s="380">
        <v>27</v>
      </c>
      <c r="L30" s="380">
        <v>7</v>
      </c>
      <c r="M30" s="380">
        <v>7</v>
      </c>
      <c r="N30" s="380">
        <v>226</v>
      </c>
      <c r="O30" s="12">
        <v>2523</v>
      </c>
      <c r="P30" s="380">
        <v>250</v>
      </c>
      <c r="Q30" s="12">
        <v>1087</v>
      </c>
      <c r="R30" s="12">
        <v>6663</v>
      </c>
      <c r="S30"/>
    </row>
    <row r="31" spans="1:19">
      <c r="A31" s="9" t="s">
        <v>42</v>
      </c>
      <c r="B31" s="380">
        <v>129</v>
      </c>
      <c r="C31" s="380">
        <v>101</v>
      </c>
      <c r="D31" s="380">
        <v>191</v>
      </c>
      <c r="E31" s="380">
        <v>101</v>
      </c>
      <c r="F31" s="12">
        <v>60819</v>
      </c>
      <c r="G31" s="134">
        <v>2.230743838028169</v>
      </c>
      <c r="H31" s="12">
        <v>14485</v>
      </c>
      <c r="I31" s="137">
        <v>0.53128667840375587</v>
      </c>
      <c r="J31" s="12">
        <v>4886</v>
      </c>
      <c r="K31" s="380">
        <v>80</v>
      </c>
      <c r="L31" s="380">
        <v>42</v>
      </c>
      <c r="M31" s="380">
        <v>4</v>
      </c>
      <c r="N31" s="380">
        <v>92</v>
      </c>
      <c r="O31" s="12">
        <v>1497</v>
      </c>
      <c r="P31" s="380">
        <v>940</v>
      </c>
      <c r="Q31" s="380">
        <v>20</v>
      </c>
      <c r="R31" s="12">
        <v>1617</v>
      </c>
      <c r="S31"/>
    </row>
    <row r="32" spans="1:19" s="179" customFormat="1">
      <c r="A32" s="9"/>
      <c r="B32" s="381"/>
      <c r="C32" s="381"/>
      <c r="D32" s="381"/>
      <c r="E32" s="381"/>
      <c r="F32" s="382"/>
      <c r="G32" s="392"/>
      <c r="H32" s="382"/>
      <c r="I32" s="393"/>
      <c r="J32" s="382"/>
      <c r="K32" s="381"/>
      <c r="L32" s="381"/>
      <c r="M32" s="381"/>
      <c r="N32" s="381"/>
      <c r="O32" s="382"/>
      <c r="P32" s="381"/>
      <c r="Q32" s="381"/>
      <c r="R32" s="382"/>
    </row>
    <row r="33" spans="1:19">
      <c r="A33" s="10"/>
      <c r="B33" s="381"/>
      <c r="C33" s="381"/>
      <c r="D33" s="381"/>
      <c r="E33" s="381"/>
      <c r="F33" s="382"/>
      <c r="G33" s="15"/>
      <c r="H33" s="382"/>
      <c r="I33" s="15"/>
      <c r="J33" s="382"/>
      <c r="K33" s="381"/>
      <c r="L33" s="381"/>
      <c r="M33" s="381"/>
      <c r="N33" s="381"/>
      <c r="O33" s="382"/>
      <c r="P33" s="381"/>
      <c r="Q33" s="381"/>
      <c r="R33" s="382"/>
      <c r="S33"/>
    </row>
    <row r="34" spans="1:19">
      <c r="A34" s="8" t="s">
        <v>43</v>
      </c>
      <c r="B34" s="380"/>
      <c r="C34" s="380"/>
      <c r="D34" s="380"/>
      <c r="E34" s="380"/>
      <c r="F34" s="12"/>
      <c r="G34" s="385"/>
      <c r="H34" s="386"/>
      <c r="I34" s="385"/>
      <c r="J34" s="12"/>
      <c r="K34" s="380"/>
      <c r="L34" s="380"/>
      <c r="M34" s="380"/>
      <c r="N34" s="380"/>
      <c r="O34" s="12"/>
      <c r="P34" s="380"/>
      <c r="Q34" s="380"/>
      <c r="R34" s="12"/>
      <c r="S34"/>
    </row>
    <row r="35" spans="1:19">
      <c r="A35" s="9" t="s">
        <v>44</v>
      </c>
      <c r="B35" s="380">
        <v>83</v>
      </c>
      <c r="C35" s="380">
        <v>50</v>
      </c>
      <c r="D35" s="380">
        <v>242</v>
      </c>
      <c r="E35" s="380">
        <v>235</v>
      </c>
      <c r="F35" s="12">
        <v>302489</v>
      </c>
      <c r="G35" s="134">
        <v>5.0751484849501693</v>
      </c>
      <c r="H35" s="12">
        <v>33142</v>
      </c>
      <c r="I35" s="138">
        <v>0.55605516593402904</v>
      </c>
      <c r="J35" s="12">
        <v>15638</v>
      </c>
      <c r="K35" s="380">
        <v>323</v>
      </c>
      <c r="L35" s="380">
        <v>222</v>
      </c>
      <c r="M35" s="380">
        <v>20</v>
      </c>
      <c r="N35" s="380">
        <v>489</v>
      </c>
      <c r="O35" s="12">
        <v>12910</v>
      </c>
      <c r="P35" s="12">
        <v>2527</v>
      </c>
      <c r="Q35" s="380">
        <v>372</v>
      </c>
      <c r="R35" s="12">
        <v>16004</v>
      </c>
      <c r="S35"/>
    </row>
    <row r="36" spans="1:19">
      <c r="A36" s="9" t="s">
        <v>45</v>
      </c>
      <c r="B36" s="380">
        <v>397</v>
      </c>
      <c r="C36" s="380">
        <v>264</v>
      </c>
      <c r="D36" s="380">
        <v>565</v>
      </c>
      <c r="E36" s="380">
        <v>442</v>
      </c>
      <c r="F36" s="12">
        <v>225761</v>
      </c>
      <c r="G36" s="134">
        <v>4.8248808531555216</v>
      </c>
      <c r="H36" s="12">
        <v>38133</v>
      </c>
      <c r="I36" s="137">
        <v>0.81496441623389115</v>
      </c>
      <c r="J36" s="12">
        <v>17833</v>
      </c>
      <c r="K36" s="380">
        <v>263</v>
      </c>
      <c r="L36" s="380">
        <v>193</v>
      </c>
      <c r="M36" s="380">
        <v>9</v>
      </c>
      <c r="N36" s="380">
        <v>619</v>
      </c>
      <c r="O36" s="12">
        <v>5799</v>
      </c>
      <c r="P36" s="12">
        <v>2721</v>
      </c>
      <c r="Q36" s="380">
        <v>189</v>
      </c>
      <c r="R36" s="12">
        <v>7718</v>
      </c>
      <c r="S36"/>
    </row>
    <row r="37" spans="1:19">
      <c r="A37" s="9" t="s">
        <v>46</v>
      </c>
      <c r="B37" s="12">
        <v>1185</v>
      </c>
      <c r="C37" s="12">
        <v>1172</v>
      </c>
      <c r="D37" s="12">
        <v>1480</v>
      </c>
      <c r="E37" s="12">
        <v>1393</v>
      </c>
      <c r="F37" s="12">
        <v>157800</v>
      </c>
      <c r="G37" s="134">
        <v>2.8662767464671051</v>
      </c>
      <c r="H37" s="12">
        <v>28802</v>
      </c>
      <c r="I37" s="137">
        <v>0.52315908017582735</v>
      </c>
      <c r="J37" s="12">
        <v>17732</v>
      </c>
      <c r="K37" s="380">
        <v>96</v>
      </c>
      <c r="L37" s="380">
        <v>32</v>
      </c>
      <c r="M37" s="380">
        <v>20</v>
      </c>
      <c r="N37" s="380">
        <v>129</v>
      </c>
      <c r="O37" s="12">
        <v>2387</v>
      </c>
      <c r="P37" s="380">
        <v>444</v>
      </c>
      <c r="Q37" s="380">
        <v>77</v>
      </c>
      <c r="R37" s="12">
        <v>3459</v>
      </c>
      <c r="S37"/>
    </row>
    <row r="38" spans="1:19">
      <c r="A38" s="9" t="s">
        <v>47</v>
      </c>
      <c r="B38" s="380">
        <v>656</v>
      </c>
      <c r="C38" s="380">
        <v>650</v>
      </c>
      <c r="D38" s="12">
        <v>1071</v>
      </c>
      <c r="E38" s="12">
        <v>1051</v>
      </c>
      <c r="F38" s="12">
        <v>75868</v>
      </c>
      <c r="G38" s="134">
        <v>1.3716868559030917</v>
      </c>
      <c r="H38" s="12">
        <v>38496</v>
      </c>
      <c r="I38" s="137">
        <v>0.69600433917917193</v>
      </c>
      <c r="J38" s="12">
        <v>7993</v>
      </c>
      <c r="K38" s="380">
        <v>47</v>
      </c>
      <c r="L38" s="380">
        <v>0</v>
      </c>
      <c r="M38" s="380">
        <v>20</v>
      </c>
      <c r="N38" s="380">
        <v>219</v>
      </c>
      <c r="O38" s="12">
        <v>1706</v>
      </c>
      <c r="P38" s="380">
        <v>0</v>
      </c>
      <c r="Q38" s="380">
        <v>356</v>
      </c>
      <c r="R38" s="12">
        <v>3668</v>
      </c>
      <c r="S38"/>
    </row>
    <row r="39" spans="1:19">
      <c r="A39" s="9" t="s">
        <v>48</v>
      </c>
      <c r="B39" s="380">
        <v>275</v>
      </c>
      <c r="C39" s="380">
        <v>252</v>
      </c>
      <c r="D39" s="380">
        <v>388</v>
      </c>
      <c r="E39" s="380">
        <v>263</v>
      </c>
      <c r="F39" s="12">
        <v>33614</v>
      </c>
      <c r="G39" s="134">
        <v>0.76981564181839002</v>
      </c>
      <c r="H39" s="12">
        <v>18000</v>
      </c>
      <c r="I39" s="137">
        <v>0.41222947440742014</v>
      </c>
      <c r="J39" s="12">
        <v>20000</v>
      </c>
      <c r="K39" s="380">
        <v>481</v>
      </c>
      <c r="L39" s="380">
        <v>0</v>
      </c>
      <c r="M39" s="380">
        <v>0</v>
      </c>
      <c r="N39" s="380">
        <v>579</v>
      </c>
      <c r="O39" s="12">
        <v>4335</v>
      </c>
      <c r="P39" s="380">
        <v>0</v>
      </c>
      <c r="Q39" s="380">
        <v>0</v>
      </c>
      <c r="R39" s="12">
        <v>5846</v>
      </c>
      <c r="S39"/>
    </row>
    <row r="40" spans="1:19">
      <c r="A40" s="9" t="s">
        <v>49</v>
      </c>
      <c r="B40" s="380">
        <v>261</v>
      </c>
      <c r="C40" s="380">
        <v>148</v>
      </c>
      <c r="D40" s="380">
        <v>110</v>
      </c>
      <c r="E40" s="380">
        <v>43</v>
      </c>
      <c r="F40" s="12">
        <v>746136</v>
      </c>
      <c r="G40" s="134">
        <v>14.972728914574679</v>
      </c>
      <c r="H40" s="12">
        <v>15466</v>
      </c>
      <c r="I40" s="137">
        <v>0.31035659101398672</v>
      </c>
      <c r="J40" s="12">
        <v>16222</v>
      </c>
      <c r="K40" s="380">
        <v>236</v>
      </c>
      <c r="L40" s="380">
        <v>0</v>
      </c>
      <c r="M40" s="380">
        <v>6</v>
      </c>
      <c r="N40" s="380">
        <v>251</v>
      </c>
      <c r="O40" s="12">
        <v>6132</v>
      </c>
      <c r="P40" s="380">
        <v>0</v>
      </c>
      <c r="Q40" s="380">
        <v>75</v>
      </c>
      <c r="R40" s="397">
        <v>6207</v>
      </c>
      <c r="S40"/>
    </row>
    <row r="41" spans="1:19">
      <c r="A41" s="9" t="s">
        <v>50</v>
      </c>
      <c r="B41" s="380">
        <v>238</v>
      </c>
      <c r="C41" s="380">
        <v>112</v>
      </c>
      <c r="D41" s="380">
        <v>726</v>
      </c>
      <c r="E41" s="380">
        <v>690</v>
      </c>
      <c r="F41" s="12">
        <v>90092</v>
      </c>
      <c r="G41" s="134">
        <v>1.9111582520152737</v>
      </c>
      <c r="H41" s="12">
        <v>22119</v>
      </c>
      <c r="I41" s="137">
        <v>0.46921934662706832</v>
      </c>
      <c r="J41" s="12">
        <v>4814</v>
      </c>
      <c r="K41" s="380">
        <v>99</v>
      </c>
      <c r="L41" s="380">
        <v>0</v>
      </c>
      <c r="M41" s="380">
        <v>0</v>
      </c>
      <c r="N41" s="380">
        <v>117</v>
      </c>
      <c r="O41" s="12">
        <v>1633</v>
      </c>
      <c r="P41" s="380">
        <v>0</v>
      </c>
      <c r="Q41" s="380">
        <v>0</v>
      </c>
      <c r="R41" s="12">
        <v>2154</v>
      </c>
      <c r="S41"/>
    </row>
    <row r="42" spans="1:19">
      <c r="A42" s="9" t="s">
        <v>51</v>
      </c>
      <c r="B42" s="380">
        <v>402</v>
      </c>
      <c r="C42" s="380">
        <v>208</v>
      </c>
      <c r="D42" s="380">
        <v>162</v>
      </c>
      <c r="E42" s="380">
        <v>140</v>
      </c>
      <c r="F42" s="12">
        <v>64324</v>
      </c>
      <c r="G42" s="134">
        <v>1.3619021405432872</v>
      </c>
      <c r="H42" s="12">
        <v>17349</v>
      </c>
      <c r="I42" s="137">
        <v>0.36732230950011646</v>
      </c>
      <c r="J42" s="12">
        <v>11475</v>
      </c>
      <c r="K42" s="380">
        <v>71</v>
      </c>
      <c r="L42" s="179">
        <v>0</v>
      </c>
      <c r="M42" s="380">
        <v>32</v>
      </c>
      <c r="N42" s="380">
        <v>103</v>
      </c>
      <c r="O42" s="12">
        <v>2202</v>
      </c>
      <c r="P42" s="179">
        <v>0</v>
      </c>
      <c r="Q42" s="380">
        <v>320</v>
      </c>
      <c r="R42" s="12">
        <v>2753</v>
      </c>
      <c r="S42"/>
    </row>
    <row r="43" spans="1:19">
      <c r="A43" s="10"/>
      <c r="B43" s="267"/>
      <c r="C43" s="267"/>
      <c r="D43" s="267"/>
      <c r="E43" s="267"/>
      <c r="F43" s="267"/>
      <c r="G43" s="388"/>
      <c r="H43" s="267"/>
      <c r="I43" s="389"/>
      <c r="J43" s="267"/>
      <c r="K43" s="267"/>
      <c r="L43" s="267"/>
      <c r="M43" s="267"/>
      <c r="N43" s="267"/>
      <c r="O43" s="267"/>
      <c r="P43" s="267"/>
      <c r="Q43" s="267"/>
      <c r="R43" s="267"/>
      <c r="S43"/>
    </row>
    <row r="44" spans="1:19">
      <c r="A44" s="8" t="s">
        <v>52</v>
      </c>
      <c r="B44" s="179"/>
      <c r="C44" s="179"/>
      <c r="D44" s="179"/>
      <c r="E44" s="179"/>
      <c r="F44" s="179"/>
      <c r="G44" s="385"/>
      <c r="H44" s="387"/>
      <c r="I44" s="385"/>
      <c r="J44" s="179"/>
      <c r="K44" s="179"/>
      <c r="L44" s="179"/>
      <c r="M44" s="179"/>
      <c r="N44" s="179"/>
      <c r="O44" s="179"/>
      <c r="P44" s="179"/>
      <c r="Q44" s="179"/>
      <c r="R44" s="179"/>
      <c r="S44"/>
    </row>
    <row r="45" spans="1:19">
      <c r="A45" s="9" t="s">
        <v>53</v>
      </c>
      <c r="B45" s="380">
        <v>125</v>
      </c>
      <c r="C45" s="380">
        <v>57</v>
      </c>
      <c r="D45" s="380">
        <v>943</v>
      </c>
      <c r="E45" s="380">
        <v>593</v>
      </c>
      <c r="F45" s="12">
        <v>182016</v>
      </c>
      <c r="G45" s="134">
        <v>2.8706431567990411</v>
      </c>
      <c r="H45" s="12">
        <v>32836</v>
      </c>
      <c r="I45" s="138">
        <v>0.51786897139072008</v>
      </c>
      <c r="J45" s="12">
        <v>19636</v>
      </c>
      <c r="K45" s="380">
        <v>343</v>
      </c>
      <c r="L45" s="380">
        <v>205</v>
      </c>
      <c r="M45" s="380">
        <v>60</v>
      </c>
      <c r="N45" s="380">
        <v>547</v>
      </c>
      <c r="O45" s="12">
        <v>11434</v>
      </c>
      <c r="P45" s="12">
        <v>5057</v>
      </c>
      <c r="Q45" s="380">
        <v>581</v>
      </c>
      <c r="R45" s="12">
        <v>14498</v>
      </c>
      <c r="S45"/>
    </row>
    <row r="46" spans="1:19">
      <c r="A46" s="9" t="s">
        <v>54</v>
      </c>
      <c r="B46" s="380">
        <v>927</v>
      </c>
      <c r="C46" s="380">
        <v>499</v>
      </c>
      <c r="D46" s="12">
        <v>1267</v>
      </c>
      <c r="E46" s="380">
        <v>932</v>
      </c>
      <c r="F46" s="12">
        <v>208552</v>
      </c>
      <c r="G46" s="134">
        <v>3.4237121187247594</v>
      </c>
      <c r="H46" s="12">
        <v>15011</v>
      </c>
      <c r="I46" s="137">
        <v>0.24642939225793742</v>
      </c>
      <c r="J46" s="12">
        <v>39069</v>
      </c>
      <c r="K46" s="380">
        <v>343</v>
      </c>
      <c r="L46" s="380">
        <v>179</v>
      </c>
      <c r="M46" s="380">
        <v>106</v>
      </c>
      <c r="N46" s="380">
        <v>715</v>
      </c>
      <c r="O46" s="12">
        <v>9327</v>
      </c>
      <c r="P46" s="12">
        <v>3787</v>
      </c>
      <c r="Q46" s="12">
        <v>1442</v>
      </c>
      <c r="R46" s="12">
        <v>14069</v>
      </c>
      <c r="S46"/>
    </row>
    <row r="47" spans="1:19">
      <c r="A47" s="9" t="s">
        <v>55</v>
      </c>
      <c r="B47" s="380">
        <v>423</v>
      </c>
      <c r="C47" s="380">
        <v>313</v>
      </c>
      <c r="D47" s="380">
        <v>187</v>
      </c>
      <c r="E47" s="380">
        <v>111</v>
      </c>
      <c r="F47" s="12">
        <v>97656</v>
      </c>
      <c r="G47" s="134">
        <v>1.4371109443291687</v>
      </c>
      <c r="H47" s="12">
        <v>40193</v>
      </c>
      <c r="I47" s="137">
        <v>0.59148234809353528</v>
      </c>
      <c r="J47" s="12">
        <v>14077</v>
      </c>
      <c r="K47" s="380">
        <v>21</v>
      </c>
      <c r="L47" s="380">
        <v>91</v>
      </c>
      <c r="M47" s="380">
        <v>0</v>
      </c>
      <c r="N47" s="380">
        <v>112</v>
      </c>
      <c r="O47" s="12">
        <v>2460</v>
      </c>
      <c r="P47" s="12">
        <v>6486</v>
      </c>
      <c r="Q47" s="380">
        <v>0</v>
      </c>
      <c r="R47" s="12">
        <v>8946</v>
      </c>
      <c r="S47"/>
    </row>
    <row r="48" spans="1:19">
      <c r="A48" s="9" t="s">
        <v>56</v>
      </c>
      <c r="B48" s="380">
        <v>527</v>
      </c>
      <c r="C48" s="380">
        <v>389</v>
      </c>
      <c r="D48" s="380">
        <v>407</v>
      </c>
      <c r="E48" s="380">
        <v>212</v>
      </c>
      <c r="F48" s="12">
        <v>259637</v>
      </c>
      <c r="G48" s="134">
        <v>3.3391678991704712</v>
      </c>
      <c r="H48" s="12">
        <v>30317</v>
      </c>
      <c r="I48" s="137">
        <v>0.38990418622596618</v>
      </c>
      <c r="J48" s="12">
        <v>16511</v>
      </c>
      <c r="K48" s="380">
        <v>73</v>
      </c>
      <c r="L48" s="380">
        <v>51</v>
      </c>
      <c r="M48" s="380">
        <v>93</v>
      </c>
      <c r="N48" s="380">
        <v>286</v>
      </c>
      <c r="O48" s="12">
        <v>1177</v>
      </c>
      <c r="P48" s="12">
        <v>1157</v>
      </c>
      <c r="Q48" s="380">
        <v>541</v>
      </c>
      <c r="R48" s="12">
        <v>2894</v>
      </c>
      <c r="S48"/>
    </row>
    <row r="49" spans="1:19">
      <c r="A49" s="9" t="s">
        <v>57</v>
      </c>
      <c r="B49" s="380">
        <v>179</v>
      </c>
      <c r="C49" s="380">
        <v>191</v>
      </c>
      <c r="D49" s="12">
        <v>1318</v>
      </c>
      <c r="E49" s="12">
        <v>1033</v>
      </c>
      <c r="F49" s="12">
        <v>176400</v>
      </c>
      <c r="G49" s="134">
        <v>2.6437263953000421</v>
      </c>
      <c r="H49" s="12">
        <v>50352</v>
      </c>
      <c r="I49" s="137">
        <v>0.75463101732510041</v>
      </c>
      <c r="J49" s="12">
        <v>37859</v>
      </c>
      <c r="K49" s="380">
        <v>266</v>
      </c>
      <c r="L49" s="380">
        <v>76</v>
      </c>
      <c r="M49" s="380">
        <v>0</v>
      </c>
      <c r="N49" s="380">
        <v>363</v>
      </c>
      <c r="O49" s="12">
        <v>6369</v>
      </c>
      <c r="P49" s="12">
        <v>1696</v>
      </c>
      <c r="Q49" s="380">
        <v>0</v>
      </c>
      <c r="R49" s="12">
        <v>10213</v>
      </c>
      <c r="S49"/>
    </row>
    <row r="50" spans="1:19">
      <c r="A50" s="9" t="s">
        <v>58</v>
      </c>
      <c r="B50" s="380">
        <v>939</v>
      </c>
      <c r="C50" s="380">
        <v>142</v>
      </c>
      <c r="D50" s="380">
        <v>35</v>
      </c>
      <c r="E50" s="380">
        <v>17</v>
      </c>
      <c r="F50" s="12">
        <v>204833</v>
      </c>
      <c r="G50" s="134">
        <v>2.6959159767830583</v>
      </c>
      <c r="H50" s="12">
        <v>45063</v>
      </c>
      <c r="I50" s="137">
        <v>0.5930980928940891</v>
      </c>
      <c r="J50" s="12">
        <v>17964</v>
      </c>
      <c r="K50" s="380">
        <v>175</v>
      </c>
      <c r="L50" s="380">
        <v>21</v>
      </c>
      <c r="M50" s="380">
        <v>1</v>
      </c>
      <c r="N50" s="380">
        <v>354</v>
      </c>
      <c r="O50" s="12">
        <v>8335</v>
      </c>
      <c r="P50" s="380">
        <v>623</v>
      </c>
      <c r="Q50" s="380">
        <v>23</v>
      </c>
      <c r="R50" s="12">
        <v>11059</v>
      </c>
      <c r="S50"/>
    </row>
    <row r="51" spans="1:19">
      <c r="A51" s="9" t="s">
        <v>426</v>
      </c>
      <c r="B51" s="380">
        <v>85</v>
      </c>
      <c r="C51" s="380">
        <v>0</v>
      </c>
      <c r="D51" s="380">
        <v>9</v>
      </c>
      <c r="E51" s="380">
        <v>3</v>
      </c>
      <c r="F51" s="12">
        <v>77213</v>
      </c>
      <c r="G51" s="134">
        <v>1.0472115228123475</v>
      </c>
      <c r="H51" s="12">
        <v>51386</v>
      </c>
      <c r="I51" s="137">
        <v>0.69692942006184555</v>
      </c>
      <c r="J51" s="12">
        <v>22636</v>
      </c>
      <c r="K51" s="380">
        <v>100</v>
      </c>
      <c r="L51" s="380">
        <v>125</v>
      </c>
      <c r="M51" s="380">
        <v>3</v>
      </c>
      <c r="N51" s="380">
        <v>295</v>
      </c>
      <c r="O51" s="12">
        <v>5230</v>
      </c>
      <c r="P51" s="12">
        <v>3156</v>
      </c>
      <c r="Q51" s="380">
        <v>57</v>
      </c>
      <c r="R51" s="12">
        <v>9713</v>
      </c>
      <c r="S51"/>
    </row>
    <row r="52" spans="1:19">
      <c r="A52" s="10"/>
      <c r="B52" s="381"/>
      <c r="C52" s="381"/>
      <c r="D52" s="381"/>
      <c r="E52" s="381"/>
      <c r="F52" s="382"/>
      <c r="G52" s="388"/>
      <c r="H52" s="382"/>
      <c r="I52" s="389"/>
      <c r="J52" s="382"/>
      <c r="K52" s="381"/>
      <c r="L52" s="381"/>
      <c r="M52" s="381"/>
      <c r="N52" s="381"/>
      <c r="O52" s="382"/>
      <c r="P52" s="382"/>
      <c r="Q52" s="381"/>
      <c r="R52" s="382"/>
      <c r="S52"/>
    </row>
    <row r="53" spans="1:19">
      <c r="A53" s="8" t="s">
        <v>60</v>
      </c>
      <c r="B53" s="380"/>
      <c r="C53" s="380"/>
      <c r="D53" s="380"/>
      <c r="E53" s="380"/>
      <c r="F53" s="12"/>
      <c r="G53" s="385"/>
      <c r="H53" s="386"/>
      <c r="I53" s="385"/>
      <c r="J53" s="12"/>
      <c r="K53" s="380"/>
      <c r="L53" s="380"/>
      <c r="M53" s="380"/>
      <c r="N53" s="380"/>
      <c r="O53" s="12"/>
      <c r="P53" s="12"/>
      <c r="Q53" s="380"/>
      <c r="R53" s="12"/>
      <c r="S53"/>
    </row>
    <row r="54" spans="1:19">
      <c r="A54" s="9" t="s">
        <v>61</v>
      </c>
      <c r="B54" s="380">
        <v>597</v>
      </c>
      <c r="C54" s="380">
        <v>202</v>
      </c>
      <c r="D54" s="12">
        <v>1944</v>
      </c>
      <c r="E54" s="380">
        <v>922</v>
      </c>
      <c r="F54" s="12">
        <v>227437</v>
      </c>
      <c r="G54" s="134">
        <v>2.0883022679276468</v>
      </c>
      <c r="H54" s="12">
        <v>33697</v>
      </c>
      <c r="I54" s="138">
        <v>0.30940225874575339</v>
      </c>
      <c r="J54" s="12">
        <v>30705</v>
      </c>
      <c r="K54" s="380">
        <v>292</v>
      </c>
      <c r="L54" s="380">
        <v>170</v>
      </c>
      <c r="M54" s="380">
        <v>4</v>
      </c>
      <c r="N54" s="380">
        <v>347</v>
      </c>
      <c r="O54" s="12">
        <v>8668</v>
      </c>
      <c r="P54" s="12">
        <v>2815</v>
      </c>
      <c r="Q54" s="380">
        <v>58</v>
      </c>
      <c r="R54" s="12">
        <v>12255</v>
      </c>
      <c r="S54"/>
    </row>
    <row r="55" spans="1:19">
      <c r="A55" s="9" t="s">
        <v>62</v>
      </c>
      <c r="B55" s="380">
        <v>816</v>
      </c>
      <c r="C55" s="380">
        <v>617</v>
      </c>
      <c r="D55" s="380">
        <v>808</v>
      </c>
      <c r="E55" s="380">
        <v>616</v>
      </c>
      <c r="F55" s="12">
        <v>304394</v>
      </c>
      <c r="G55" s="134">
        <v>2.8958464143691609</v>
      </c>
      <c r="H55" s="12">
        <v>49715</v>
      </c>
      <c r="I55" s="138">
        <v>0.47296268812907888</v>
      </c>
      <c r="J55" s="12">
        <v>47112</v>
      </c>
      <c r="K55" s="380">
        <v>574</v>
      </c>
      <c r="L55" s="380">
        <v>312</v>
      </c>
      <c r="M55" s="380">
        <v>72</v>
      </c>
      <c r="N55" s="12">
        <v>1043</v>
      </c>
      <c r="O55" s="12">
        <v>12423</v>
      </c>
      <c r="P55" s="12">
        <v>5442</v>
      </c>
      <c r="Q55" s="380">
        <v>544</v>
      </c>
      <c r="R55" s="12">
        <v>20174</v>
      </c>
      <c r="S55"/>
    </row>
    <row r="56" spans="1:19">
      <c r="A56" s="9" t="s">
        <v>63</v>
      </c>
      <c r="B56" s="380">
        <v>916</v>
      </c>
      <c r="C56" s="380">
        <v>652</v>
      </c>
      <c r="D56" s="380">
        <v>381</v>
      </c>
      <c r="E56" s="380">
        <v>317</v>
      </c>
      <c r="F56" s="12">
        <v>275157</v>
      </c>
      <c r="G56" s="134">
        <v>3.1303412969283277</v>
      </c>
      <c r="H56" s="12">
        <v>48636</v>
      </c>
      <c r="I56" s="138">
        <v>0.55331058020477819</v>
      </c>
      <c r="J56" s="12">
        <v>22621</v>
      </c>
      <c r="K56" s="380">
        <v>740</v>
      </c>
      <c r="L56" s="380">
        <v>297</v>
      </c>
      <c r="M56" s="380">
        <v>69</v>
      </c>
      <c r="N56" s="380">
        <v>979</v>
      </c>
      <c r="O56" s="12">
        <v>23586</v>
      </c>
      <c r="P56" s="12">
        <v>7787</v>
      </c>
      <c r="Q56" s="12">
        <v>1544</v>
      </c>
      <c r="R56" s="12">
        <v>29585</v>
      </c>
      <c r="S56"/>
    </row>
    <row r="57" spans="1:19">
      <c r="A57" s="9" t="s">
        <v>64</v>
      </c>
      <c r="B57" s="380">
        <v>943</v>
      </c>
      <c r="C57" s="380">
        <v>780</v>
      </c>
      <c r="D57" s="12">
        <v>2234</v>
      </c>
      <c r="E57" s="12">
        <v>1143</v>
      </c>
      <c r="F57" s="12">
        <v>311948</v>
      </c>
      <c r="G57" s="134">
        <v>2.9925653053980681</v>
      </c>
      <c r="H57" s="12">
        <v>36510</v>
      </c>
      <c r="I57" s="138">
        <v>0.35024606440843814</v>
      </c>
      <c r="J57" s="12">
        <v>30450</v>
      </c>
      <c r="K57" s="380">
        <v>145</v>
      </c>
      <c r="L57" s="380">
        <v>98</v>
      </c>
      <c r="M57" s="380">
        <v>1</v>
      </c>
      <c r="N57" s="380">
        <v>871</v>
      </c>
      <c r="O57" s="12">
        <v>3049</v>
      </c>
      <c r="P57" s="12">
        <v>1815</v>
      </c>
      <c r="Q57" s="380">
        <v>6</v>
      </c>
      <c r="R57" s="12">
        <v>11623</v>
      </c>
      <c r="S57"/>
    </row>
    <row r="58" spans="1:19">
      <c r="A58" s="10"/>
      <c r="B58" s="381"/>
      <c r="C58" s="381"/>
      <c r="D58" s="382"/>
      <c r="E58" s="382"/>
      <c r="F58" s="382"/>
      <c r="G58" s="388"/>
      <c r="H58" s="382"/>
      <c r="I58" s="390"/>
      <c r="J58" s="382"/>
      <c r="K58" s="381"/>
      <c r="L58" s="381"/>
      <c r="M58" s="381"/>
      <c r="N58" s="381"/>
      <c r="O58" s="382"/>
      <c r="P58" s="382"/>
      <c r="Q58" s="381"/>
      <c r="R58" s="382"/>
      <c r="S58"/>
    </row>
    <row r="59" spans="1:19">
      <c r="A59" s="8" t="s">
        <v>65</v>
      </c>
      <c r="B59" s="380"/>
      <c r="C59" s="380"/>
      <c r="D59" s="12"/>
      <c r="E59" s="12"/>
      <c r="F59" s="12"/>
      <c r="G59" s="385"/>
      <c r="H59" s="386"/>
      <c r="I59" s="385"/>
      <c r="J59" s="12"/>
      <c r="K59" s="380"/>
      <c r="L59" s="380"/>
      <c r="M59" s="380"/>
      <c r="N59" s="380"/>
      <c r="O59" s="12"/>
      <c r="P59" s="12"/>
      <c r="Q59" s="380"/>
      <c r="R59" s="12"/>
      <c r="S59"/>
    </row>
    <row r="60" spans="1:19" s="179" customFormat="1">
      <c r="A60" s="16" t="s">
        <v>66</v>
      </c>
      <c r="B60" s="380">
        <v>826</v>
      </c>
      <c r="C60" s="380">
        <v>691</v>
      </c>
      <c r="D60" s="380">
        <v>87</v>
      </c>
      <c r="E60" s="380">
        <v>68</v>
      </c>
      <c r="F60" s="12">
        <v>634929</v>
      </c>
      <c r="G60" s="134">
        <v>2.8696577719926237</v>
      </c>
      <c r="H60" s="12">
        <v>170370</v>
      </c>
      <c r="I60" s="138">
        <v>0.77001301659616006</v>
      </c>
      <c r="J60" s="12">
        <v>89869</v>
      </c>
      <c r="K60" s="12">
        <v>1037</v>
      </c>
      <c r="L60" s="12">
        <v>1011</v>
      </c>
      <c r="M60" s="380">
        <v>327</v>
      </c>
      <c r="N60" s="12">
        <v>3402</v>
      </c>
      <c r="O60" s="12">
        <v>37368</v>
      </c>
      <c r="P60" s="12">
        <v>20801</v>
      </c>
      <c r="Q60" s="12">
        <v>3339</v>
      </c>
      <c r="R60" s="12">
        <v>77605</v>
      </c>
    </row>
    <row r="61" spans="1:19" s="179" customFormat="1">
      <c r="A61" s="9" t="s">
        <v>67</v>
      </c>
      <c r="B61" s="12">
        <v>8339</v>
      </c>
      <c r="C61" s="380">
        <v>405</v>
      </c>
      <c r="D61" s="380">
        <v>247</v>
      </c>
      <c r="E61" s="380">
        <v>215</v>
      </c>
      <c r="F61" s="12">
        <v>1007517</v>
      </c>
      <c r="G61" s="134">
        <v>3.3360827268332418</v>
      </c>
      <c r="H61" s="12">
        <v>220778</v>
      </c>
      <c r="I61" s="138">
        <v>0.73103845618961216</v>
      </c>
      <c r="J61" s="12">
        <v>398944</v>
      </c>
      <c r="K61" s="12">
        <v>3193</v>
      </c>
      <c r="L61" s="12">
        <v>1546</v>
      </c>
      <c r="M61" s="380">
        <v>164</v>
      </c>
      <c r="N61" s="12">
        <v>4069</v>
      </c>
      <c r="O61" s="12">
        <v>142577</v>
      </c>
      <c r="P61" s="12">
        <v>50115</v>
      </c>
      <c r="Q61" s="12">
        <v>3696</v>
      </c>
      <c r="R61" s="12">
        <v>157783</v>
      </c>
    </row>
    <row r="62" spans="1:19" s="179" customFormat="1">
      <c r="A62" s="9" t="s">
        <v>68</v>
      </c>
      <c r="B62" s="380">
        <v>725</v>
      </c>
      <c r="C62" s="380">
        <v>602</v>
      </c>
      <c r="D62" s="380">
        <v>624</v>
      </c>
      <c r="E62" s="380">
        <v>512</v>
      </c>
      <c r="F62" s="12">
        <v>496204</v>
      </c>
      <c r="G62" s="134">
        <v>2.4415402934548354</v>
      </c>
      <c r="H62" s="12">
        <v>83804</v>
      </c>
      <c r="I62" s="138">
        <v>0.41235226389285257</v>
      </c>
      <c r="J62" s="12">
        <v>184441</v>
      </c>
      <c r="K62" s="12">
        <v>1084</v>
      </c>
      <c r="L62" s="179">
        <v>0</v>
      </c>
      <c r="M62" s="380">
        <v>348</v>
      </c>
      <c r="N62" s="12">
        <v>2874</v>
      </c>
      <c r="O62" s="12">
        <v>26655</v>
      </c>
      <c r="P62" s="179">
        <v>0</v>
      </c>
      <c r="Q62" s="12">
        <v>12778</v>
      </c>
      <c r="R62" s="12">
        <v>73606</v>
      </c>
    </row>
    <row r="63" spans="1:19">
      <c r="A63" s="9" t="s">
        <v>70</v>
      </c>
      <c r="B63" s="380">
        <v>544</v>
      </c>
      <c r="C63" s="380">
        <v>386</v>
      </c>
      <c r="D63" s="380">
        <v>594</v>
      </c>
      <c r="E63" s="380">
        <v>309</v>
      </c>
      <c r="F63" s="12">
        <v>672118</v>
      </c>
      <c r="G63" s="134">
        <v>2.7862238785552318</v>
      </c>
      <c r="H63" s="12">
        <v>212930</v>
      </c>
      <c r="I63" s="138">
        <v>0.88268823400171625</v>
      </c>
      <c r="J63" s="12">
        <v>51225</v>
      </c>
      <c r="K63" s="12">
        <v>1197</v>
      </c>
      <c r="L63" s="380">
        <v>106</v>
      </c>
      <c r="M63" s="380">
        <v>421</v>
      </c>
      <c r="N63" s="12">
        <v>2193</v>
      </c>
      <c r="O63" s="12">
        <v>25970</v>
      </c>
      <c r="P63" s="12">
        <v>2169</v>
      </c>
      <c r="Q63" s="12">
        <v>5651</v>
      </c>
      <c r="R63" s="12">
        <v>44704</v>
      </c>
      <c r="S63"/>
    </row>
    <row r="64" spans="1:19">
      <c r="A64" s="9" t="s">
        <v>69</v>
      </c>
      <c r="B64" s="12">
        <v>1397</v>
      </c>
      <c r="C64" s="12">
        <v>1066</v>
      </c>
      <c r="D64" s="12">
        <v>5607</v>
      </c>
      <c r="E64" s="12">
        <v>3875</v>
      </c>
      <c r="F64" s="12">
        <v>608324</v>
      </c>
      <c r="G64" s="134">
        <v>3.6882427123247807</v>
      </c>
      <c r="H64" s="12">
        <v>140932</v>
      </c>
      <c r="I64" s="138">
        <v>0.85446476208953781</v>
      </c>
      <c r="J64" s="12">
        <v>71500</v>
      </c>
      <c r="K64" s="12">
        <v>1544</v>
      </c>
      <c r="L64" s="380">
        <v>942</v>
      </c>
      <c r="M64" s="380">
        <v>230</v>
      </c>
      <c r="N64" s="12">
        <v>3038</v>
      </c>
      <c r="O64" s="12">
        <v>33188</v>
      </c>
      <c r="P64" s="12">
        <v>20954</v>
      </c>
      <c r="Q64" s="12">
        <v>4237</v>
      </c>
      <c r="R64" s="12">
        <v>81982</v>
      </c>
      <c r="S64"/>
    </row>
    <row r="65" spans="1:19" ht="15.75" thickBot="1">
      <c r="A65" s="10"/>
      <c r="B65" s="382"/>
      <c r="C65" s="382"/>
      <c r="D65" s="382"/>
      <c r="E65" s="382"/>
      <c r="F65" s="382"/>
      <c r="G65" s="388"/>
      <c r="H65" s="382"/>
      <c r="I65" s="390"/>
      <c r="J65" s="382"/>
      <c r="K65" s="382"/>
      <c r="L65" s="381"/>
      <c r="M65" s="381"/>
      <c r="N65" s="382"/>
      <c r="O65" s="382"/>
      <c r="P65" s="382"/>
      <c r="Q65" s="382"/>
      <c r="R65" s="382"/>
      <c r="S65"/>
    </row>
    <row r="66" spans="1:19" ht="15.75" thickBot="1">
      <c r="A66" s="7" t="s">
        <v>71</v>
      </c>
      <c r="B66" s="179"/>
      <c r="C66" s="179"/>
      <c r="D66" s="179"/>
      <c r="E66" s="179"/>
      <c r="F66" s="179"/>
      <c r="G66" s="385"/>
      <c r="H66" s="387"/>
      <c r="I66" s="385"/>
      <c r="J66" s="179"/>
      <c r="K66" s="179"/>
      <c r="L66" s="179"/>
      <c r="M66" s="179"/>
      <c r="N66" s="179"/>
      <c r="O66" s="179"/>
      <c r="P66" s="179"/>
      <c r="Q66" s="179"/>
      <c r="R66" s="179"/>
      <c r="S66"/>
    </row>
    <row r="67" spans="1:19">
      <c r="A67" s="9" t="s">
        <v>72</v>
      </c>
      <c r="B67" s="380">
        <v>0</v>
      </c>
      <c r="C67" s="380">
        <v>0</v>
      </c>
      <c r="D67" s="380">
        <v>0</v>
      </c>
      <c r="E67" s="380">
        <v>0</v>
      </c>
      <c r="F67" s="12">
        <v>10668</v>
      </c>
      <c r="G67" s="134">
        <v>3.1441202475685235</v>
      </c>
      <c r="H67" s="12">
        <v>4736</v>
      </c>
      <c r="I67" s="138">
        <v>1.3958149130562925</v>
      </c>
      <c r="J67" s="12">
        <v>3900</v>
      </c>
      <c r="K67" s="380">
        <v>6</v>
      </c>
      <c r="L67" s="380">
        <v>0</v>
      </c>
      <c r="M67" s="380">
        <v>0</v>
      </c>
      <c r="N67" s="380">
        <v>8</v>
      </c>
      <c r="O67" s="380">
        <v>48</v>
      </c>
      <c r="P67" s="380">
        <v>0</v>
      </c>
      <c r="Q67" s="380">
        <v>0</v>
      </c>
      <c r="R67" s="380">
        <v>71</v>
      </c>
      <c r="S67"/>
    </row>
    <row r="68" spans="1:19" ht="15.75" thickBot="1">
      <c r="A68" s="11" t="s">
        <v>73</v>
      </c>
      <c r="B68" s="380">
        <v>0</v>
      </c>
      <c r="C68" s="380">
        <v>1</v>
      </c>
      <c r="D68" s="380">
        <v>99</v>
      </c>
      <c r="E68" s="380">
        <v>70</v>
      </c>
      <c r="F68" s="12">
        <v>31824</v>
      </c>
      <c r="G68" s="134">
        <v>2.0299802258085093</v>
      </c>
      <c r="H68" s="12">
        <v>16792</v>
      </c>
      <c r="I68" s="138">
        <v>1.0711233016521018</v>
      </c>
      <c r="J68" s="12">
        <v>1862</v>
      </c>
      <c r="K68" s="380">
        <v>115</v>
      </c>
      <c r="L68" s="380">
        <v>0</v>
      </c>
      <c r="M68" s="380">
        <v>0</v>
      </c>
      <c r="N68" s="380">
        <v>153</v>
      </c>
      <c r="O68" s="12">
        <v>2480</v>
      </c>
      <c r="P68" s="380">
        <v>0</v>
      </c>
      <c r="Q68" s="380">
        <v>0</v>
      </c>
      <c r="R68" s="12">
        <v>2871</v>
      </c>
      <c r="S68"/>
    </row>
    <row r="69" spans="1:19" ht="15.75" thickBot="1">
      <c r="B69" s="76"/>
      <c r="C69" s="77"/>
      <c r="D69" s="77"/>
      <c r="E69" s="78"/>
      <c r="F69" s="79"/>
      <c r="G69" s="248"/>
      <c r="H69" s="80"/>
      <c r="I69" s="249"/>
      <c r="J69" s="81"/>
      <c r="K69" s="76"/>
      <c r="L69" s="98"/>
      <c r="M69" s="77"/>
      <c r="N69" s="396"/>
      <c r="O69" s="79"/>
      <c r="P69" s="103"/>
      <c r="Q69" s="77"/>
      <c r="R69" s="398"/>
      <c r="S69"/>
    </row>
    <row r="70" spans="1:19" ht="15.75" thickBot="1">
      <c r="A70" s="55" t="s">
        <v>74</v>
      </c>
      <c r="B70" s="82">
        <f>SUM(B4:B69)</f>
        <v>27457</v>
      </c>
      <c r="C70" s="83">
        <f>SUM(C4:C69)</f>
        <v>13463</v>
      </c>
      <c r="D70" s="83">
        <f>SUM(D4:D69)</f>
        <v>28081</v>
      </c>
      <c r="E70" s="105">
        <f>SUM(E4:E69)</f>
        <v>19181</v>
      </c>
      <c r="F70" s="130">
        <f>SUM(F4:F69)</f>
        <v>8581994</v>
      </c>
      <c r="G70" s="409">
        <f>F70/2969656</f>
        <v>2.8898949912043683</v>
      </c>
      <c r="H70" s="83">
        <f>SUM(H4:H69)</f>
        <v>1783947</v>
      </c>
      <c r="I70" s="410">
        <f>H70/2969656</f>
        <v>0.60072513449369225</v>
      </c>
      <c r="J70" s="131">
        <f t="shared" ref="J70:R70" si="0">SUM(J4:J69)</f>
        <v>1422666</v>
      </c>
      <c r="K70" s="99">
        <f t="shared" si="0"/>
        <v>14645</v>
      </c>
      <c r="L70" s="83">
        <f t="shared" si="0"/>
        <v>6276</v>
      </c>
      <c r="M70" s="83">
        <f t="shared" si="0"/>
        <v>2211</v>
      </c>
      <c r="N70" s="83">
        <f t="shared" si="0"/>
        <v>27489</v>
      </c>
      <c r="O70" s="83">
        <f t="shared" si="0"/>
        <v>448457</v>
      </c>
      <c r="P70" s="83">
        <f t="shared" si="0"/>
        <v>152409</v>
      </c>
      <c r="Q70" s="83">
        <f t="shared" si="0"/>
        <v>39511</v>
      </c>
      <c r="R70" s="84">
        <f t="shared" si="0"/>
        <v>706376</v>
      </c>
      <c r="S70"/>
    </row>
    <row r="71" spans="1:19">
      <c r="G71" s="408"/>
      <c r="I71" s="395"/>
    </row>
    <row r="72" spans="1:19">
      <c r="G72" s="394"/>
      <c r="I72" s="394"/>
    </row>
    <row r="73" spans="1:19" ht="60">
      <c r="A73" s="104" t="s">
        <v>379</v>
      </c>
    </row>
    <row r="75" spans="1:19" ht="45">
      <c r="A75" s="115" t="s">
        <v>434</v>
      </c>
    </row>
    <row r="78" spans="1:19" ht="60">
      <c r="A78" s="177" t="s">
        <v>428</v>
      </c>
    </row>
  </sheetData>
  <mergeCells count="4">
    <mergeCell ref="B1:E1"/>
    <mergeCell ref="F1:J1"/>
    <mergeCell ref="K1:N1"/>
    <mergeCell ref="O1:R1"/>
  </mergeCells>
  <pageMargins left="0.5" right="0.5" top="0.75" bottom="0.75" header="0.3" footer="0.3"/>
  <pageSetup orientation="landscape" r:id="rId1"/>
  <headerFooter>
    <oddHeader>&amp;L2017 Annual Statistical Report&amp;CLibrary Services</oddHead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4"/>
  <sheetViews>
    <sheetView view="pageLayout" topLeftCell="A64" zoomScaleNormal="100" workbookViewId="0">
      <selection activeCell="A77" sqref="A77"/>
    </sheetView>
  </sheetViews>
  <sheetFormatPr defaultRowHeight="15"/>
  <cols>
    <col min="1" max="1" width="36.28515625" customWidth="1"/>
    <col min="3" max="3" width="9.7109375" customWidth="1"/>
    <col min="7" max="7" width="10.42578125" customWidth="1"/>
    <col min="12" max="12" width="10.85546875" customWidth="1"/>
    <col min="14" max="14" width="10" customWidth="1"/>
  </cols>
  <sheetData>
    <row r="1" spans="1:14" ht="15.75" thickBot="1">
      <c r="A1" s="25"/>
      <c r="B1" s="726" t="s">
        <v>132</v>
      </c>
      <c r="C1" s="727"/>
      <c r="D1" s="728"/>
      <c r="E1" s="199" t="s">
        <v>382</v>
      </c>
      <c r="F1" s="724" t="s">
        <v>380</v>
      </c>
      <c r="G1" s="725"/>
      <c r="H1" s="731" t="s">
        <v>429</v>
      </c>
      <c r="I1" s="732"/>
      <c r="J1" s="732"/>
      <c r="K1" s="732" t="s">
        <v>429</v>
      </c>
      <c r="L1" s="733"/>
      <c r="M1" s="729" t="s">
        <v>133</v>
      </c>
      <c r="N1" s="730"/>
    </row>
    <row r="2" spans="1:14" ht="51.75" customHeight="1" thickBot="1">
      <c r="A2" s="18" t="s">
        <v>2</v>
      </c>
      <c r="B2" s="201" t="s">
        <v>134</v>
      </c>
      <c r="C2" s="202" t="s">
        <v>135</v>
      </c>
      <c r="D2" s="203" t="s">
        <v>136</v>
      </c>
      <c r="E2" s="204" t="s">
        <v>381</v>
      </c>
      <c r="F2" s="205" t="s">
        <v>396</v>
      </c>
      <c r="G2" s="206" t="s">
        <v>395</v>
      </c>
      <c r="H2" s="207" t="s">
        <v>137</v>
      </c>
      <c r="I2" s="208" t="s">
        <v>138</v>
      </c>
      <c r="J2" s="208" t="s">
        <v>139</v>
      </c>
      <c r="K2" s="208" t="s">
        <v>140</v>
      </c>
      <c r="L2" s="209" t="s">
        <v>141</v>
      </c>
      <c r="M2" s="207" t="s">
        <v>142</v>
      </c>
      <c r="N2" s="210" t="s">
        <v>143</v>
      </c>
    </row>
    <row r="3" spans="1:14" ht="15.75" thickBot="1">
      <c r="A3" s="200" t="s">
        <v>420</v>
      </c>
      <c r="B3" s="86"/>
      <c r="C3" s="87"/>
      <c r="D3" s="88"/>
      <c r="E3" s="88"/>
      <c r="F3" s="195"/>
      <c r="G3" s="195"/>
      <c r="H3" s="196"/>
      <c r="I3" s="197"/>
      <c r="J3" s="197"/>
      <c r="K3" s="197"/>
      <c r="L3" s="198"/>
      <c r="M3" s="196"/>
      <c r="N3" s="198"/>
    </row>
    <row r="4" spans="1:14">
      <c r="A4" s="89" t="s">
        <v>15</v>
      </c>
      <c r="B4" s="380">
        <v>17</v>
      </c>
      <c r="C4" s="380">
        <v>13</v>
      </c>
      <c r="D4" s="12">
        <v>3970</v>
      </c>
      <c r="E4" s="12">
        <v>3032</v>
      </c>
      <c r="F4" s="380">
        <v>1</v>
      </c>
      <c r="G4" s="380">
        <v>3</v>
      </c>
      <c r="H4" s="380">
        <v>0</v>
      </c>
      <c r="I4" s="380">
        <v>5</v>
      </c>
      <c r="J4" s="380">
        <v>326</v>
      </c>
      <c r="K4" s="12">
        <v>1162</v>
      </c>
      <c r="L4" s="380">
        <v>832</v>
      </c>
      <c r="M4" s="380">
        <v>416</v>
      </c>
      <c r="N4" s="380">
        <v>86</v>
      </c>
    </row>
    <row r="5" spans="1:14">
      <c r="A5" s="89" t="s">
        <v>16</v>
      </c>
      <c r="B5" s="380">
        <v>11</v>
      </c>
      <c r="C5" s="380">
        <v>6</v>
      </c>
      <c r="D5" s="12">
        <v>4007</v>
      </c>
      <c r="E5" s="380">
        <v>356</v>
      </c>
      <c r="F5" s="380">
        <v>0</v>
      </c>
      <c r="G5" s="380">
        <v>0</v>
      </c>
      <c r="H5" s="380">
        <v>132</v>
      </c>
      <c r="I5" s="380">
        <v>186</v>
      </c>
      <c r="J5" s="380">
        <v>617</v>
      </c>
      <c r="K5" s="12">
        <v>5600</v>
      </c>
      <c r="L5" s="380">
        <v>304</v>
      </c>
      <c r="M5" s="380">
        <v>602</v>
      </c>
      <c r="N5" s="380">
        <v>104</v>
      </c>
    </row>
    <row r="6" spans="1:14">
      <c r="A6" s="89" t="s">
        <v>17</v>
      </c>
      <c r="B6" s="380">
        <v>27</v>
      </c>
      <c r="C6" s="380">
        <v>21</v>
      </c>
      <c r="D6" s="12">
        <v>9866</v>
      </c>
      <c r="E6" s="12">
        <v>8941</v>
      </c>
      <c r="F6" s="380">
        <v>0</v>
      </c>
      <c r="G6" s="380">
        <v>0</v>
      </c>
      <c r="H6" s="380">
        <v>52</v>
      </c>
      <c r="I6" s="380">
        <v>52</v>
      </c>
      <c r="J6" s="380">
        <v>104</v>
      </c>
      <c r="K6" s="12">
        <v>2548</v>
      </c>
      <c r="L6" s="12">
        <v>2132</v>
      </c>
      <c r="M6" s="12">
        <v>1144</v>
      </c>
      <c r="N6" s="380">
        <v>884</v>
      </c>
    </row>
    <row r="7" spans="1:14">
      <c r="A7" s="89" t="s">
        <v>18</v>
      </c>
      <c r="B7" s="380">
        <v>9</v>
      </c>
      <c r="C7" s="380">
        <v>9</v>
      </c>
      <c r="D7" s="12">
        <v>5024</v>
      </c>
      <c r="E7" s="12">
        <v>1294</v>
      </c>
      <c r="F7" s="380">
        <v>0</v>
      </c>
      <c r="G7" s="380">
        <v>0</v>
      </c>
      <c r="H7" s="380">
        <v>615</v>
      </c>
      <c r="I7" s="380">
        <v>823</v>
      </c>
      <c r="J7" s="380">
        <v>567</v>
      </c>
      <c r="K7" s="12">
        <v>2547</v>
      </c>
      <c r="L7" s="12">
        <v>1559</v>
      </c>
      <c r="M7" s="380">
        <v>831</v>
      </c>
      <c r="N7" s="380">
        <v>843</v>
      </c>
    </row>
    <row r="8" spans="1:14">
      <c r="A8" s="89" t="s">
        <v>20</v>
      </c>
      <c r="B8" s="380">
        <v>17</v>
      </c>
      <c r="C8" s="380">
        <v>13</v>
      </c>
      <c r="D8" s="380">
        <v>4314</v>
      </c>
      <c r="E8" s="380">
        <v>572</v>
      </c>
      <c r="F8" s="380">
        <v>0</v>
      </c>
      <c r="G8" s="380">
        <v>0</v>
      </c>
      <c r="H8" s="380">
        <v>0</v>
      </c>
      <c r="I8" s="380">
        <v>104</v>
      </c>
      <c r="J8" s="380">
        <v>104</v>
      </c>
      <c r="K8" s="380">
        <v>2600</v>
      </c>
      <c r="L8" s="380">
        <v>1820</v>
      </c>
      <c r="M8" s="380">
        <v>1768</v>
      </c>
      <c r="N8" s="380">
        <v>1040</v>
      </c>
    </row>
    <row r="9" spans="1:14">
      <c r="A9" s="89" t="s">
        <v>21</v>
      </c>
      <c r="B9" s="380">
        <v>14</v>
      </c>
      <c r="C9" s="380">
        <v>10</v>
      </c>
      <c r="D9" s="12">
        <v>10051</v>
      </c>
      <c r="E9" s="12">
        <v>5514</v>
      </c>
      <c r="F9" s="380">
        <v>0</v>
      </c>
      <c r="G9" s="380">
        <v>0</v>
      </c>
      <c r="H9" s="380">
        <v>130</v>
      </c>
      <c r="I9" s="380">
        <v>234</v>
      </c>
      <c r="J9" s="12">
        <v>2002</v>
      </c>
      <c r="K9" s="12">
        <v>4082</v>
      </c>
      <c r="L9" s="12">
        <v>5590</v>
      </c>
      <c r="M9" s="380">
        <v>650</v>
      </c>
      <c r="N9" s="380">
        <v>312</v>
      </c>
    </row>
    <row r="10" spans="1:14">
      <c r="A10" s="89" t="s">
        <v>22</v>
      </c>
      <c r="B10" s="380">
        <v>31</v>
      </c>
      <c r="C10" s="380">
        <v>26</v>
      </c>
      <c r="D10" s="12">
        <v>8000</v>
      </c>
      <c r="E10" s="12">
        <v>2200</v>
      </c>
      <c r="F10" s="380">
        <v>0</v>
      </c>
      <c r="G10" s="380">
        <v>0</v>
      </c>
      <c r="H10" s="380">
        <v>0</v>
      </c>
      <c r="I10" s="12">
        <v>1550</v>
      </c>
      <c r="J10" s="12">
        <v>2205</v>
      </c>
      <c r="K10" s="12">
        <v>4501</v>
      </c>
      <c r="L10" s="12">
        <v>1520</v>
      </c>
      <c r="M10" s="12">
        <v>5500</v>
      </c>
      <c r="N10" s="380">
        <v>450</v>
      </c>
    </row>
    <row r="11" spans="1:14">
      <c r="A11" s="89" t="s">
        <v>23</v>
      </c>
      <c r="B11" s="380">
        <v>12</v>
      </c>
      <c r="C11" s="380">
        <v>7</v>
      </c>
      <c r="D11" s="12">
        <v>5562</v>
      </c>
      <c r="E11" s="380">
        <v>856</v>
      </c>
      <c r="F11" s="380">
        <v>0</v>
      </c>
      <c r="G11" s="380">
        <v>0</v>
      </c>
      <c r="H11" s="380">
        <v>110</v>
      </c>
      <c r="I11" s="380">
        <v>622</v>
      </c>
      <c r="J11" s="12">
        <v>1002</v>
      </c>
      <c r="K11" s="380">
        <v>722</v>
      </c>
      <c r="L11" s="380">
        <v>633</v>
      </c>
      <c r="M11" s="380">
        <v>315</v>
      </c>
      <c r="N11" s="380">
        <v>30</v>
      </c>
    </row>
    <row r="12" spans="1:14">
      <c r="A12" s="89" t="s">
        <v>24</v>
      </c>
      <c r="B12" s="380">
        <v>25</v>
      </c>
      <c r="C12" s="380">
        <v>20</v>
      </c>
      <c r="D12" s="12">
        <v>4474</v>
      </c>
      <c r="E12" s="380">
        <v>155</v>
      </c>
      <c r="F12" s="380">
        <v>0</v>
      </c>
      <c r="G12" s="380">
        <v>0</v>
      </c>
      <c r="H12" s="380">
        <v>0</v>
      </c>
      <c r="I12" s="380">
        <v>0</v>
      </c>
      <c r="J12" s="380">
        <v>0</v>
      </c>
      <c r="K12" s="380">
        <v>0</v>
      </c>
      <c r="L12" s="380">
        <v>0</v>
      </c>
      <c r="M12" s="380">
        <v>0</v>
      </c>
      <c r="N12" s="380">
        <v>0</v>
      </c>
    </row>
    <row r="13" spans="1:14">
      <c r="A13" s="89" t="s">
        <v>25</v>
      </c>
      <c r="B13" s="380">
        <v>17</v>
      </c>
      <c r="C13" s="380">
        <v>14</v>
      </c>
      <c r="D13" s="12">
        <v>4672</v>
      </c>
      <c r="E13" s="12">
        <v>4030</v>
      </c>
      <c r="F13" s="380">
        <v>1</v>
      </c>
      <c r="G13" s="380">
        <v>15</v>
      </c>
      <c r="H13" s="380">
        <v>301</v>
      </c>
      <c r="I13" s="380">
        <v>794</v>
      </c>
      <c r="J13" s="380">
        <v>467</v>
      </c>
      <c r="K13" s="12">
        <v>2803</v>
      </c>
      <c r="L13" s="380">
        <v>607</v>
      </c>
      <c r="M13" s="12">
        <v>1729</v>
      </c>
      <c r="N13" s="12">
        <v>3130</v>
      </c>
    </row>
    <row r="14" spans="1:14">
      <c r="A14" s="89" t="s">
        <v>26</v>
      </c>
      <c r="B14" s="380">
        <v>13</v>
      </c>
      <c r="C14" s="380">
        <v>9</v>
      </c>
      <c r="D14" s="12">
        <v>2821</v>
      </c>
      <c r="E14" s="380">
        <v>645</v>
      </c>
      <c r="F14" s="380">
        <v>0</v>
      </c>
      <c r="G14" s="380">
        <v>0</v>
      </c>
      <c r="H14" s="380">
        <v>156</v>
      </c>
      <c r="I14" s="380">
        <v>468</v>
      </c>
      <c r="J14" s="380">
        <v>364</v>
      </c>
      <c r="K14" s="12">
        <v>1664</v>
      </c>
      <c r="L14" s="12">
        <v>1040</v>
      </c>
      <c r="M14" s="380">
        <v>468</v>
      </c>
      <c r="N14" s="380">
        <v>200</v>
      </c>
    </row>
    <row r="15" spans="1:14">
      <c r="A15" s="90"/>
      <c r="B15" s="381"/>
      <c r="C15" s="381"/>
      <c r="D15" s="382"/>
      <c r="E15" s="381"/>
      <c r="F15" s="381"/>
      <c r="G15" s="381"/>
      <c r="H15" s="381"/>
      <c r="I15" s="381"/>
      <c r="J15" s="381"/>
      <c r="K15" s="382"/>
      <c r="L15" s="382"/>
      <c r="M15" s="381"/>
      <c r="N15" s="381"/>
    </row>
    <row r="16" spans="1:14">
      <c r="A16" s="8" t="s">
        <v>27</v>
      </c>
      <c r="B16" s="380"/>
      <c r="C16" s="380"/>
      <c r="D16" s="12"/>
      <c r="E16" s="380"/>
      <c r="F16" s="380"/>
      <c r="G16" s="380"/>
      <c r="H16" s="380"/>
      <c r="I16" s="380"/>
      <c r="J16" s="380"/>
      <c r="K16" s="12"/>
      <c r="L16" s="12"/>
      <c r="M16" s="380"/>
      <c r="N16" s="380"/>
    </row>
    <row r="17" spans="1:14">
      <c r="A17" s="89" t="s">
        <v>28</v>
      </c>
      <c r="B17" s="380">
        <v>90</v>
      </c>
      <c r="C17" s="380">
        <v>57</v>
      </c>
      <c r="D17" s="12">
        <v>27151</v>
      </c>
      <c r="E17" s="12">
        <v>13847</v>
      </c>
      <c r="F17" s="380">
        <v>0</v>
      </c>
      <c r="G17" s="380">
        <v>0</v>
      </c>
      <c r="H17" s="179">
        <v>0</v>
      </c>
      <c r="I17" s="380">
        <v>416</v>
      </c>
      <c r="J17" s="12">
        <v>2340</v>
      </c>
      <c r="K17" s="12">
        <v>11908</v>
      </c>
      <c r="L17" s="12">
        <v>6344</v>
      </c>
      <c r="M17" s="12">
        <v>6552</v>
      </c>
      <c r="N17" s="12">
        <v>5200</v>
      </c>
    </row>
    <row r="18" spans="1:14">
      <c r="A18" s="89" t="s">
        <v>29</v>
      </c>
      <c r="B18" s="380">
        <v>59</v>
      </c>
      <c r="C18" s="380">
        <v>48</v>
      </c>
      <c r="D18" s="12">
        <v>20126</v>
      </c>
      <c r="E18" s="12">
        <v>33945</v>
      </c>
      <c r="F18" s="380">
        <v>0</v>
      </c>
      <c r="G18" s="380">
        <v>0</v>
      </c>
      <c r="H18" s="380">
        <v>288</v>
      </c>
      <c r="I18" s="380">
        <v>894</v>
      </c>
      <c r="J18" s="380">
        <v>547</v>
      </c>
      <c r="K18" s="12">
        <v>3116</v>
      </c>
      <c r="L18" s="12">
        <v>2152</v>
      </c>
      <c r="M18" s="12">
        <v>2581</v>
      </c>
      <c r="N18" s="380">
        <v>550</v>
      </c>
    </row>
    <row r="19" spans="1:14">
      <c r="A19" s="89" t="s">
        <v>30</v>
      </c>
      <c r="B19" s="380">
        <v>51</v>
      </c>
      <c r="C19" s="380">
        <v>46</v>
      </c>
      <c r="D19" s="12">
        <v>41962</v>
      </c>
      <c r="E19" s="380">
        <v>942</v>
      </c>
      <c r="F19" s="380">
        <v>0</v>
      </c>
      <c r="G19" s="380">
        <v>0</v>
      </c>
      <c r="H19" s="380">
        <v>45</v>
      </c>
      <c r="I19" s="380">
        <v>170</v>
      </c>
      <c r="J19" s="380">
        <v>875</v>
      </c>
      <c r="K19" s="12">
        <v>3201</v>
      </c>
      <c r="L19" s="12">
        <v>1610</v>
      </c>
      <c r="M19" s="12">
        <v>1640</v>
      </c>
      <c r="N19" s="12">
        <v>3785</v>
      </c>
    </row>
    <row r="20" spans="1:14">
      <c r="A20" s="89" t="s">
        <v>31</v>
      </c>
      <c r="B20" s="380">
        <v>70</v>
      </c>
      <c r="C20" s="380">
        <v>52</v>
      </c>
      <c r="D20" s="12">
        <v>16962</v>
      </c>
      <c r="E20" s="12">
        <v>6218</v>
      </c>
      <c r="F20" s="380">
        <v>0</v>
      </c>
      <c r="G20" s="380">
        <v>0</v>
      </c>
      <c r="H20" s="380">
        <v>71</v>
      </c>
      <c r="I20" s="380">
        <v>508</v>
      </c>
      <c r="J20" s="12">
        <v>1147</v>
      </c>
      <c r="K20" s="12">
        <v>5159</v>
      </c>
      <c r="L20" s="12">
        <v>4780</v>
      </c>
      <c r="M20" s="12">
        <v>4002</v>
      </c>
      <c r="N20" s="12">
        <v>2751</v>
      </c>
    </row>
    <row r="21" spans="1:14">
      <c r="A21" s="89" t="s">
        <v>32</v>
      </c>
      <c r="B21" s="380">
        <v>26</v>
      </c>
      <c r="C21" s="380">
        <v>16</v>
      </c>
      <c r="D21" s="12">
        <v>15188</v>
      </c>
      <c r="E21" s="12">
        <v>14500</v>
      </c>
      <c r="F21" s="380">
        <v>0</v>
      </c>
      <c r="G21" s="380">
        <v>0</v>
      </c>
      <c r="H21" s="380">
        <v>121</v>
      </c>
      <c r="I21" s="380">
        <v>24</v>
      </c>
      <c r="J21" s="380">
        <v>283</v>
      </c>
      <c r="K21" s="12">
        <v>2386</v>
      </c>
      <c r="L21" s="12">
        <v>1466</v>
      </c>
      <c r="M21" s="380">
        <v>895</v>
      </c>
      <c r="N21" s="380">
        <v>182</v>
      </c>
    </row>
    <row r="22" spans="1:14">
      <c r="A22" s="89" t="s">
        <v>33</v>
      </c>
      <c r="B22" s="380">
        <v>40</v>
      </c>
      <c r="C22" s="380">
        <v>27</v>
      </c>
      <c r="D22" s="12">
        <v>19388</v>
      </c>
      <c r="E22" s="12">
        <v>18060</v>
      </c>
      <c r="F22" s="380">
        <v>0</v>
      </c>
      <c r="G22" s="380">
        <v>0</v>
      </c>
      <c r="H22" s="380">
        <v>180</v>
      </c>
      <c r="I22" s="380">
        <v>812</v>
      </c>
      <c r="J22" s="12">
        <v>2074</v>
      </c>
      <c r="K22" s="12">
        <v>10821</v>
      </c>
      <c r="L22" s="12">
        <v>5501</v>
      </c>
      <c r="M22" s="12">
        <v>9108</v>
      </c>
      <c r="N22" s="12">
        <v>2795</v>
      </c>
    </row>
    <row r="23" spans="1:14">
      <c r="A23" s="89" t="s">
        <v>34</v>
      </c>
      <c r="B23" s="380">
        <v>38</v>
      </c>
      <c r="C23" s="380">
        <v>27</v>
      </c>
      <c r="D23" s="12">
        <v>25725</v>
      </c>
      <c r="E23" s="12">
        <v>3549</v>
      </c>
      <c r="F23" s="380">
        <v>101</v>
      </c>
      <c r="G23" s="12">
        <v>1177</v>
      </c>
      <c r="H23" s="12">
        <v>1296</v>
      </c>
      <c r="I23" s="380">
        <v>872</v>
      </c>
      <c r="J23" s="380">
        <v>749</v>
      </c>
      <c r="K23" s="12">
        <v>3989</v>
      </c>
      <c r="L23" s="380">
        <v>904</v>
      </c>
      <c r="M23" s="380">
        <v>53</v>
      </c>
      <c r="N23" s="12">
        <v>1368</v>
      </c>
    </row>
    <row r="24" spans="1:14">
      <c r="A24" s="89" t="s">
        <v>35</v>
      </c>
      <c r="B24" s="380">
        <v>33</v>
      </c>
      <c r="C24" s="380">
        <v>20</v>
      </c>
      <c r="D24" s="12">
        <v>8436</v>
      </c>
      <c r="E24" s="12">
        <v>14685</v>
      </c>
      <c r="F24" s="380">
        <v>3</v>
      </c>
      <c r="G24" s="380">
        <v>10</v>
      </c>
      <c r="H24" s="380">
        <v>0</v>
      </c>
      <c r="I24" s="380">
        <v>674</v>
      </c>
      <c r="J24" s="12">
        <v>1096</v>
      </c>
      <c r="K24" s="12">
        <v>4218</v>
      </c>
      <c r="L24" s="12">
        <v>2448</v>
      </c>
      <c r="M24" s="12">
        <v>1502</v>
      </c>
      <c r="N24" s="12">
        <v>2994</v>
      </c>
    </row>
    <row r="25" spans="1:14">
      <c r="A25" s="89" t="s">
        <v>36</v>
      </c>
      <c r="B25" s="380">
        <v>22</v>
      </c>
      <c r="C25" s="380">
        <v>16</v>
      </c>
      <c r="D25" s="12">
        <v>23260</v>
      </c>
      <c r="E25" s="12">
        <v>6597</v>
      </c>
      <c r="F25" s="380">
        <v>0</v>
      </c>
      <c r="G25" s="380">
        <v>0</v>
      </c>
      <c r="H25" s="380">
        <v>387</v>
      </c>
      <c r="I25" s="380">
        <v>902</v>
      </c>
      <c r="J25" s="12">
        <v>1324</v>
      </c>
      <c r="K25" s="12">
        <v>1693</v>
      </c>
      <c r="L25" s="12">
        <v>1106</v>
      </c>
      <c r="M25" s="380">
        <v>341</v>
      </c>
      <c r="N25" s="380">
        <v>174</v>
      </c>
    </row>
    <row r="26" spans="1:14">
      <c r="A26" s="89" t="s">
        <v>37</v>
      </c>
      <c r="B26" s="380">
        <v>44</v>
      </c>
      <c r="C26" s="380">
        <v>36</v>
      </c>
      <c r="D26" s="12">
        <v>24108</v>
      </c>
      <c r="E26" s="12">
        <v>97812</v>
      </c>
      <c r="F26" s="380">
        <v>40</v>
      </c>
      <c r="G26" s="380">
        <v>73</v>
      </c>
      <c r="H26" s="12">
        <v>1611</v>
      </c>
      <c r="I26" s="12">
        <v>2604</v>
      </c>
      <c r="J26" s="12">
        <v>6508</v>
      </c>
      <c r="K26" s="12">
        <v>12232</v>
      </c>
      <c r="L26" s="12">
        <v>1914</v>
      </c>
      <c r="M26" s="12">
        <v>3214</v>
      </c>
      <c r="N26" s="380">
        <v>352</v>
      </c>
    </row>
    <row r="27" spans="1:14">
      <c r="A27" s="89" t="s">
        <v>38</v>
      </c>
      <c r="B27" s="380">
        <v>69</v>
      </c>
      <c r="C27" s="380">
        <v>46</v>
      </c>
      <c r="D27" s="12">
        <v>30854</v>
      </c>
      <c r="E27" s="12">
        <v>22500</v>
      </c>
      <c r="F27" s="380">
        <v>0</v>
      </c>
      <c r="G27" s="380">
        <v>0</v>
      </c>
      <c r="H27" s="380">
        <v>147</v>
      </c>
      <c r="I27" s="380">
        <v>343</v>
      </c>
      <c r="J27" s="12">
        <v>1494</v>
      </c>
      <c r="K27" s="12">
        <v>6149</v>
      </c>
      <c r="L27" s="12">
        <v>4018</v>
      </c>
      <c r="M27" s="12">
        <v>3699</v>
      </c>
      <c r="N27" s="12">
        <v>1225</v>
      </c>
    </row>
    <row r="28" spans="1:14">
      <c r="A28" s="89" t="s">
        <v>39</v>
      </c>
      <c r="B28" s="380">
        <v>54</v>
      </c>
      <c r="C28" s="380">
        <v>35</v>
      </c>
      <c r="D28" s="12">
        <v>20832</v>
      </c>
      <c r="E28" s="12">
        <v>35405</v>
      </c>
      <c r="F28" s="380">
        <v>77</v>
      </c>
      <c r="G28" s="380">
        <v>468</v>
      </c>
      <c r="H28" s="380">
        <v>0</v>
      </c>
      <c r="I28" s="380">
        <v>520</v>
      </c>
      <c r="J28" s="380">
        <v>416</v>
      </c>
      <c r="K28" s="12">
        <v>3276</v>
      </c>
      <c r="L28" s="12">
        <v>1872</v>
      </c>
      <c r="M28" s="12">
        <v>1716</v>
      </c>
      <c r="N28" s="380">
        <v>728</v>
      </c>
    </row>
    <row r="29" spans="1:14">
      <c r="A29" s="89" t="s">
        <v>40</v>
      </c>
      <c r="B29" s="380">
        <v>30</v>
      </c>
      <c r="C29" s="380">
        <v>20</v>
      </c>
      <c r="D29" s="12">
        <v>11663</v>
      </c>
      <c r="E29" s="12">
        <v>2037</v>
      </c>
      <c r="F29" s="380">
        <v>0</v>
      </c>
      <c r="G29" s="380">
        <v>0</v>
      </c>
      <c r="H29" s="380">
        <v>605</v>
      </c>
      <c r="I29" s="12">
        <v>1777</v>
      </c>
      <c r="J29" s="12">
        <v>2698</v>
      </c>
      <c r="K29" s="12">
        <v>31955</v>
      </c>
      <c r="L29" s="12">
        <v>7322</v>
      </c>
      <c r="M29" s="380">
        <v>598</v>
      </c>
      <c r="N29" s="380">
        <v>94</v>
      </c>
    </row>
    <row r="30" spans="1:14">
      <c r="A30" s="89" t="s">
        <v>41</v>
      </c>
      <c r="B30" s="380">
        <v>43</v>
      </c>
      <c r="C30" s="380">
        <v>16</v>
      </c>
      <c r="D30" s="12">
        <v>9956</v>
      </c>
      <c r="E30" s="12">
        <v>9606</v>
      </c>
      <c r="F30" s="380">
        <v>43</v>
      </c>
      <c r="G30" s="380">
        <v>252</v>
      </c>
      <c r="H30" s="380">
        <v>32</v>
      </c>
      <c r="I30" s="380">
        <v>33</v>
      </c>
      <c r="J30" s="12">
        <v>1009</v>
      </c>
      <c r="K30" s="12">
        <v>3198</v>
      </c>
      <c r="L30" s="12">
        <v>3000</v>
      </c>
      <c r="M30" s="12">
        <v>2182</v>
      </c>
      <c r="N30" s="380">
        <v>502</v>
      </c>
    </row>
    <row r="31" spans="1:14">
      <c r="A31" s="89" t="s">
        <v>42</v>
      </c>
      <c r="B31" s="380">
        <v>20</v>
      </c>
      <c r="C31" s="380">
        <v>11</v>
      </c>
      <c r="D31" s="12">
        <v>19837</v>
      </c>
      <c r="E31" s="12">
        <v>1035</v>
      </c>
      <c r="F31" s="380">
        <v>0</v>
      </c>
      <c r="G31" s="380">
        <v>0</v>
      </c>
      <c r="H31" s="380">
        <v>4</v>
      </c>
      <c r="I31" s="380">
        <v>11</v>
      </c>
      <c r="J31" s="380">
        <v>19</v>
      </c>
      <c r="K31" s="380">
        <v>45</v>
      </c>
      <c r="L31" s="380">
        <v>23</v>
      </c>
      <c r="M31" s="380">
        <v>21</v>
      </c>
      <c r="N31" s="380">
        <v>17</v>
      </c>
    </row>
    <row r="32" spans="1:14">
      <c r="A32" s="90"/>
      <c r="B32" s="381"/>
      <c r="C32" s="381"/>
      <c r="D32" s="382"/>
      <c r="E32" s="382"/>
      <c r="F32" s="381"/>
      <c r="G32" s="381"/>
      <c r="H32" s="381"/>
      <c r="I32" s="381"/>
      <c r="J32" s="381"/>
      <c r="K32" s="381"/>
      <c r="L32" s="381"/>
      <c r="M32" s="381"/>
      <c r="N32" s="381"/>
    </row>
    <row r="33" spans="1:14">
      <c r="A33" s="90"/>
      <c r="B33" s="381"/>
      <c r="C33" s="381"/>
      <c r="D33" s="382"/>
      <c r="E33" s="382"/>
      <c r="F33" s="381"/>
      <c r="G33" s="381"/>
      <c r="H33" s="381"/>
      <c r="I33" s="381"/>
      <c r="J33" s="381"/>
      <c r="K33" s="381"/>
      <c r="L33" s="381"/>
      <c r="M33" s="381"/>
      <c r="N33" s="381"/>
    </row>
    <row r="34" spans="1:14">
      <c r="A34" s="8" t="s">
        <v>43</v>
      </c>
      <c r="B34" s="380"/>
      <c r="C34" s="380"/>
      <c r="D34" s="12"/>
      <c r="E34" s="12"/>
      <c r="F34" s="380"/>
      <c r="G34" s="380"/>
      <c r="H34" s="380"/>
      <c r="I34" s="380"/>
      <c r="J34" s="380"/>
      <c r="K34" s="380"/>
      <c r="L34" s="380"/>
      <c r="M34" s="380"/>
      <c r="N34" s="380"/>
    </row>
    <row r="35" spans="1:14">
      <c r="A35" s="89" t="s">
        <v>44</v>
      </c>
      <c r="B35" s="380">
        <v>73</v>
      </c>
      <c r="C35" s="380">
        <v>35</v>
      </c>
      <c r="D35" s="12">
        <v>66874</v>
      </c>
      <c r="E35" s="12">
        <v>11548</v>
      </c>
      <c r="F35" s="380">
        <v>40</v>
      </c>
      <c r="G35" s="380">
        <v>162</v>
      </c>
      <c r="H35" s="380">
        <v>12</v>
      </c>
      <c r="I35" s="380">
        <v>64</v>
      </c>
      <c r="J35" s="380">
        <v>352</v>
      </c>
      <c r="K35" s="12">
        <v>6574</v>
      </c>
      <c r="L35" s="12">
        <v>3042</v>
      </c>
      <c r="M35" s="380">
        <v>638</v>
      </c>
      <c r="N35" s="380">
        <v>857</v>
      </c>
    </row>
    <row r="36" spans="1:14">
      <c r="A36" s="89" t="s">
        <v>45</v>
      </c>
      <c r="B36" s="380">
        <v>182</v>
      </c>
      <c r="C36" s="380">
        <v>142</v>
      </c>
      <c r="D36" s="12">
        <v>35646</v>
      </c>
      <c r="E36" s="12">
        <v>1056000</v>
      </c>
      <c r="F36" s="380">
        <v>61</v>
      </c>
      <c r="G36" s="380">
        <v>524</v>
      </c>
      <c r="H36" s="380">
        <v>0</v>
      </c>
      <c r="I36" s="380">
        <v>0</v>
      </c>
      <c r="J36" s="380">
        <v>101</v>
      </c>
      <c r="K36" s="380">
        <v>283</v>
      </c>
      <c r="L36" s="380">
        <v>764</v>
      </c>
      <c r="M36" s="380">
        <v>985</v>
      </c>
      <c r="N36" s="380">
        <v>334</v>
      </c>
    </row>
    <row r="37" spans="1:14">
      <c r="A37" s="89" t="s">
        <v>46</v>
      </c>
      <c r="B37" s="380">
        <v>74</v>
      </c>
      <c r="C37" s="380">
        <v>50</v>
      </c>
      <c r="D37" s="12">
        <v>32762</v>
      </c>
      <c r="E37" s="12">
        <v>10530</v>
      </c>
      <c r="F37" s="380">
        <v>0</v>
      </c>
      <c r="G37" s="380">
        <v>0</v>
      </c>
      <c r="H37" s="380">
        <v>78</v>
      </c>
      <c r="I37" s="380">
        <v>208</v>
      </c>
      <c r="J37" s="380">
        <v>627</v>
      </c>
      <c r="K37" s="12">
        <v>3718</v>
      </c>
      <c r="L37" s="12">
        <v>2496</v>
      </c>
      <c r="M37" s="12">
        <v>2210</v>
      </c>
      <c r="N37" s="380">
        <v>520</v>
      </c>
    </row>
    <row r="38" spans="1:14">
      <c r="A38" s="89" t="s">
        <v>47</v>
      </c>
      <c r="B38" s="380">
        <v>25</v>
      </c>
      <c r="C38" s="380">
        <v>12</v>
      </c>
      <c r="D38" s="12">
        <v>9664</v>
      </c>
      <c r="E38" s="12">
        <v>3354</v>
      </c>
      <c r="F38" s="380">
        <v>6</v>
      </c>
      <c r="G38" s="380">
        <v>27</v>
      </c>
      <c r="H38" s="380">
        <v>19</v>
      </c>
      <c r="I38" s="380">
        <v>195</v>
      </c>
      <c r="J38" s="12">
        <v>1361</v>
      </c>
      <c r="K38" s="12">
        <v>6420</v>
      </c>
      <c r="L38" s="12">
        <v>1750</v>
      </c>
      <c r="M38" s="12">
        <v>3213</v>
      </c>
      <c r="N38" s="12">
        <v>3877</v>
      </c>
    </row>
    <row r="39" spans="1:14">
      <c r="A39" s="89" t="s">
        <v>48</v>
      </c>
      <c r="B39" s="380">
        <v>55</v>
      </c>
      <c r="C39" s="380">
        <v>30</v>
      </c>
      <c r="D39" s="12">
        <v>9826</v>
      </c>
      <c r="E39" s="179">
        <v>0</v>
      </c>
      <c r="F39" s="380">
        <v>0</v>
      </c>
      <c r="G39" s="380">
        <v>0</v>
      </c>
      <c r="H39" s="179">
        <v>0</v>
      </c>
      <c r="I39" s="179">
        <v>0</v>
      </c>
      <c r="J39" s="179">
        <v>0</v>
      </c>
      <c r="K39" s="179">
        <v>0</v>
      </c>
      <c r="L39" s="179">
        <v>0</v>
      </c>
      <c r="M39" s="179">
        <v>0</v>
      </c>
      <c r="N39" s="179">
        <v>0</v>
      </c>
    </row>
    <row r="40" spans="1:14">
      <c r="A40" s="89" t="s">
        <v>49</v>
      </c>
      <c r="B40" s="380">
        <v>36</v>
      </c>
      <c r="C40" s="380">
        <v>24</v>
      </c>
      <c r="D40" s="12">
        <v>12220</v>
      </c>
      <c r="E40" s="12">
        <v>11252</v>
      </c>
      <c r="F40" s="380">
        <v>0</v>
      </c>
      <c r="G40" s="380">
        <v>0</v>
      </c>
      <c r="H40" s="12">
        <v>1400</v>
      </c>
      <c r="I40" s="12">
        <v>5200</v>
      </c>
      <c r="J40" s="380">
        <v>150</v>
      </c>
      <c r="K40" s="12">
        <v>28000</v>
      </c>
      <c r="L40" s="12">
        <v>5400</v>
      </c>
      <c r="M40" s="12">
        <v>1500</v>
      </c>
      <c r="N40" s="179">
        <v>0</v>
      </c>
    </row>
    <row r="41" spans="1:14">
      <c r="A41" s="89" t="s">
        <v>50</v>
      </c>
      <c r="B41" s="380">
        <v>30</v>
      </c>
      <c r="C41" s="380">
        <v>11</v>
      </c>
      <c r="D41" s="12">
        <v>15541</v>
      </c>
      <c r="E41" s="12">
        <v>1500</v>
      </c>
      <c r="F41" s="380">
        <v>0</v>
      </c>
      <c r="G41" s="380">
        <v>0</v>
      </c>
      <c r="H41" s="380">
        <v>50</v>
      </c>
      <c r="I41" s="380">
        <v>121</v>
      </c>
      <c r="J41" s="380">
        <v>461</v>
      </c>
      <c r="K41" s="12">
        <v>1789</v>
      </c>
      <c r="L41" s="380">
        <v>678</v>
      </c>
      <c r="M41" s="380">
        <v>678</v>
      </c>
      <c r="N41" s="380">
        <v>793</v>
      </c>
    </row>
    <row r="42" spans="1:14">
      <c r="A42" s="89" t="s">
        <v>51</v>
      </c>
      <c r="B42" s="380">
        <v>60</v>
      </c>
      <c r="C42" s="380">
        <v>37</v>
      </c>
      <c r="D42" s="12">
        <v>22044</v>
      </c>
      <c r="E42" s="12">
        <v>2191</v>
      </c>
      <c r="F42" s="179">
        <v>0</v>
      </c>
      <c r="G42" s="179">
        <v>0</v>
      </c>
      <c r="H42" s="380">
        <v>140</v>
      </c>
      <c r="I42" s="380">
        <v>417</v>
      </c>
      <c r="J42" s="380">
        <v>702</v>
      </c>
      <c r="K42" s="12">
        <v>3614</v>
      </c>
      <c r="L42" s="380">
        <v>806</v>
      </c>
      <c r="M42" s="12">
        <v>1040</v>
      </c>
      <c r="N42" s="12">
        <v>1079</v>
      </c>
    </row>
    <row r="43" spans="1:14">
      <c r="A43" s="90"/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</row>
    <row r="44" spans="1:14">
      <c r="A44" s="8" t="s">
        <v>52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</row>
    <row r="45" spans="1:14">
      <c r="A45" s="89" t="s">
        <v>53</v>
      </c>
      <c r="B45" s="380">
        <v>120</v>
      </c>
      <c r="C45" s="380">
        <v>82</v>
      </c>
      <c r="D45" s="12">
        <v>63069</v>
      </c>
      <c r="E45" s="12">
        <v>27301</v>
      </c>
      <c r="F45" s="380">
        <v>0</v>
      </c>
      <c r="G45" s="380">
        <v>0</v>
      </c>
      <c r="H45" s="380">
        <v>0</v>
      </c>
      <c r="I45" s="380">
        <v>13</v>
      </c>
      <c r="J45" s="380">
        <v>65</v>
      </c>
      <c r="K45" s="380">
        <v>442</v>
      </c>
      <c r="L45" s="380">
        <v>494</v>
      </c>
      <c r="M45" s="380">
        <v>325</v>
      </c>
      <c r="N45" s="380">
        <v>260</v>
      </c>
    </row>
    <row r="46" spans="1:14">
      <c r="A46" s="89" t="s">
        <v>54</v>
      </c>
      <c r="B46" s="380">
        <v>68</v>
      </c>
      <c r="C46" s="380">
        <v>36</v>
      </c>
      <c r="D46" s="12">
        <v>33696</v>
      </c>
      <c r="E46" s="12">
        <v>32305</v>
      </c>
      <c r="F46" s="380">
        <v>10</v>
      </c>
      <c r="G46" s="380">
        <v>46</v>
      </c>
      <c r="H46" s="380">
        <v>0</v>
      </c>
      <c r="I46" s="380">
        <v>499</v>
      </c>
      <c r="J46" s="380">
        <v>829</v>
      </c>
      <c r="K46" s="12">
        <v>17761</v>
      </c>
      <c r="L46" s="12">
        <v>14607</v>
      </c>
      <c r="M46" s="12">
        <v>9674</v>
      </c>
      <c r="N46" s="12">
        <v>2170</v>
      </c>
    </row>
    <row r="47" spans="1:14">
      <c r="A47" s="89" t="s">
        <v>55</v>
      </c>
      <c r="B47" s="380">
        <v>59</v>
      </c>
      <c r="C47" s="380">
        <v>28</v>
      </c>
      <c r="D47" s="12">
        <v>16124</v>
      </c>
      <c r="E47" s="12">
        <v>35743</v>
      </c>
      <c r="F47" s="380">
        <v>0</v>
      </c>
      <c r="G47" s="380">
        <v>0</v>
      </c>
      <c r="H47" s="380">
        <v>0</v>
      </c>
      <c r="I47" s="380">
        <v>0</v>
      </c>
      <c r="J47" s="380">
        <v>8</v>
      </c>
      <c r="K47" s="380">
        <v>70</v>
      </c>
      <c r="L47" s="380">
        <v>46</v>
      </c>
      <c r="M47" s="380">
        <v>46</v>
      </c>
      <c r="N47" s="380">
        <v>57</v>
      </c>
    </row>
    <row r="48" spans="1:14">
      <c r="A48" s="89" t="s">
        <v>56</v>
      </c>
      <c r="B48" s="380">
        <v>28</v>
      </c>
      <c r="C48" s="380">
        <v>17</v>
      </c>
      <c r="D48" s="12">
        <v>19118</v>
      </c>
      <c r="E48" s="12">
        <v>2220</v>
      </c>
      <c r="F48" s="380">
        <v>0</v>
      </c>
      <c r="G48" s="380">
        <v>0</v>
      </c>
      <c r="H48" s="380">
        <v>4</v>
      </c>
      <c r="I48" s="380">
        <v>4</v>
      </c>
      <c r="J48" s="380">
        <v>10</v>
      </c>
      <c r="K48" s="380">
        <v>82</v>
      </c>
      <c r="L48" s="380">
        <v>108</v>
      </c>
      <c r="M48" s="380">
        <v>50</v>
      </c>
      <c r="N48" s="380">
        <v>30</v>
      </c>
    </row>
    <row r="49" spans="1:16">
      <c r="A49" s="89" t="s">
        <v>57</v>
      </c>
      <c r="B49" s="380">
        <v>91</v>
      </c>
      <c r="C49" s="380">
        <v>70</v>
      </c>
      <c r="D49" s="12">
        <v>50338</v>
      </c>
      <c r="E49" s="12">
        <v>73464</v>
      </c>
      <c r="F49" s="380">
        <v>1</v>
      </c>
      <c r="G49" s="380">
        <v>8</v>
      </c>
      <c r="H49" s="12">
        <v>1050</v>
      </c>
      <c r="I49" s="12">
        <v>3150</v>
      </c>
      <c r="J49" s="12">
        <v>6900</v>
      </c>
      <c r="K49" s="12">
        <v>29300</v>
      </c>
      <c r="L49" s="12">
        <v>13150</v>
      </c>
      <c r="M49" s="12">
        <v>16650</v>
      </c>
      <c r="N49" s="12">
        <v>9550</v>
      </c>
    </row>
    <row r="50" spans="1:16">
      <c r="A50" s="89" t="s">
        <v>58</v>
      </c>
      <c r="B50" s="380">
        <v>98</v>
      </c>
      <c r="C50" s="380">
        <v>66</v>
      </c>
      <c r="D50" s="12">
        <v>201550</v>
      </c>
      <c r="E50" s="12">
        <v>47252</v>
      </c>
      <c r="F50" s="380">
        <v>12</v>
      </c>
      <c r="G50" s="380">
        <v>24</v>
      </c>
      <c r="H50" s="12">
        <v>3593</v>
      </c>
      <c r="I50" s="12">
        <v>1074</v>
      </c>
      <c r="J50" s="12">
        <v>17900</v>
      </c>
      <c r="K50" s="12">
        <v>120935</v>
      </c>
      <c r="L50" s="12">
        <v>27386</v>
      </c>
      <c r="M50" s="12">
        <v>25254</v>
      </c>
      <c r="N50" s="12">
        <v>53323</v>
      </c>
    </row>
    <row r="51" spans="1:16">
      <c r="A51" s="89" t="s">
        <v>59</v>
      </c>
      <c r="B51" s="380">
        <v>103</v>
      </c>
      <c r="C51" s="380">
        <v>72</v>
      </c>
      <c r="D51" s="12">
        <v>64378</v>
      </c>
      <c r="E51" s="12">
        <v>132011</v>
      </c>
      <c r="F51" s="380">
        <v>26</v>
      </c>
      <c r="G51" s="380">
        <v>161</v>
      </c>
      <c r="H51" s="380">
        <v>16</v>
      </c>
      <c r="I51" s="380">
        <v>216</v>
      </c>
      <c r="J51" s="12">
        <v>5611</v>
      </c>
      <c r="K51" s="12">
        <v>17594</v>
      </c>
      <c r="L51" s="12">
        <v>16409</v>
      </c>
      <c r="M51" s="12">
        <v>3512</v>
      </c>
      <c r="N51" s="12">
        <v>2619</v>
      </c>
    </row>
    <row r="52" spans="1:16">
      <c r="A52" s="90"/>
      <c r="B52" s="381"/>
      <c r="C52" s="381"/>
      <c r="D52" s="382"/>
      <c r="E52" s="382"/>
      <c r="F52" s="381"/>
      <c r="G52" s="381"/>
      <c r="H52" s="381"/>
      <c r="I52" s="381"/>
      <c r="J52" s="382"/>
      <c r="K52" s="382"/>
      <c r="L52" s="382"/>
      <c r="M52" s="382"/>
      <c r="N52" s="382"/>
    </row>
    <row r="53" spans="1:16">
      <c r="A53" s="8" t="s">
        <v>60</v>
      </c>
      <c r="B53" s="380"/>
      <c r="C53" s="380"/>
      <c r="D53" s="12"/>
      <c r="E53" s="12"/>
      <c r="F53" s="380"/>
      <c r="G53" s="380"/>
      <c r="H53" s="380"/>
      <c r="I53" s="380"/>
      <c r="J53" s="12"/>
      <c r="K53" s="12"/>
      <c r="L53" s="12"/>
      <c r="M53" s="12"/>
      <c r="N53" s="12"/>
    </row>
    <row r="54" spans="1:16">
      <c r="A54" s="89" t="s">
        <v>61</v>
      </c>
      <c r="B54" s="380">
        <v>102</v>
      </c>
      <c r="C54" s="380">
        <v>53</v>
      </c>
      <c r="D54" s="12">
        <v>43748</v>
      </c>
      <c r="E54" s="12">
        <v>37575</v>
      </c>
      <c r="F54" s="380">
        <v>0</v>
      </c>
      <c r="G54" s="380">
        <v>0</v>
      </c>
      <c r="H54" s="380">
        <v>78</v>
      </c>
      <c r="I54" s="380">
        <v>104</v>
      </c>
      <c r="J54" s="380">
        <v>338</v>
      </c>
      <c r="K54" s="12">
        <v>2054</v>
      </c>
      <c r="L54" s="12">
        <v>1508</v>
      </c>
      <c r="M54" s="12">
        <v>1170</v>
      </c>
      <c r="N54" s="380">
        <v>20</v>
      </c>
    </row>
    <row r="55" spans="1:16">
      <c r="A55" s="89" t="s">
        <v>62</v>
      </c>
      <c r="B55" s="380">
        <v>128</v>
      </c>
      <c r="C55" s="380">
        <v>58</v>
      </c>
      <c r="D55" s="12">
        <v>56147</v>
      </c>
      <c r="E55" s="12">
        <v>14959</v>
      </c>
      <c r="F55" s="380">
        <v>25</v>
      </c>
      <c r="G55" s="380">
        <v>54</v>
      </c>
      <c r="H55" s="380">
        <v>260</v>
      </c>
      <c r="I55" s="380">
        <v>260</v>
      </c>
      <c r="J55" s="12">
        <v>1144</v>
      </c>
      <c r="K55" s="12">
        <v>17264</v>
      </c>
      <c r="L55" s="12">
        <v>10036</v>
      </c>
      <c r="M55" s="12">
        <v>13728</v>
      </c>
      <c r="N55" s="12">
        <v>3848</v>
      </c>
    </row>
    <row r="56" spans="1:16">
      <c r="A56" s="89" t="s">
        <v>63</v>
      </c>
      <c r="B56" s="380">
        <v>187</v>
      </c>
      <c r="C56" s="380">
        <v>124</v>
      </c>
      <c r="D56" s="12">
        <v>52162</v>
      </c>
      <c r="E56" s="12">
        <v>46262</v>
      </c>
      <c r="F56" s="380">
        <v>9</v>
      </c>
      <c r="G56" s="380">
        <v>13</v>
      </c>
      <c r="H56" s="380">
        <v>0</v>
      </c>
      <c r="I56" s="380">
        <v>260</v>
      </c>
      <c r="J56" s="12">
        <v>1664</v>
      </c>
      <c r="K56" s="12">
        <v>13104</v>
      </c>
      <c r="L56" s="12">
        <v>7540</v>
      </c>
      <c r="M56" s="12">
        <v>7124</v>
      </c>
      <c r="N56" s="12">
        <v>2652</v>
      </c>
    </row>
    <row r="57" spans="1:16">
      <c r="A57" s="89" t="s">
        <v>64</v>
      </c>
      <c r="B57" s="380">
        <v>113</v>
      </c>
      <c r="C57" s="380">
        <v>61</v>
      </c>
      <c r="D57" s="12">
        <v>65306</v>
      </c>
      <c r="E57" s="12">
        <v>9377</v>
      </c>
      <c r="F57" s="380">
        <v>5</v>
      </c>
      <c r="G57" s="380">
        <v>23</v>
      </c>
      <c r="H57" s="380">
        <v>442</v>
      </c>
      <c r="I57" s="12">
        <v>1326</v>
      </c>
      <c r="J57" s="12">
        <v>3614</v>
      </c>
      <c r="K57" s="12">
        <v>17628</v>
      </c>
      <c r="L57" s="12">
        <v>10348</v>
      </c>
      <c r="M57" s="12">
        <v>10764</v>
      </c>
      <c r="N57" s="12">
        <v>3822</v>
      </c>
    </row>
    <row r="58" spans="1:16">
      <c r="A58" s="90"/>
      <c r="B58" s="381"/>
      <c r="C58" s="381"/>
      <c r="D58" s="382"/>
      <c r="E58" s="382"/>
      <c r="F58" s="381"/>
      <c r="G58" s="381"/>
      <c r="H58" s="381"/>
      <c r="I58" s="382"/>
      <c r="J58" s="382"/>
      <c r="K58" s="382"/>
      <c r="L58" s="382"/>
      <c r="M58" s="382"/>
      <c r="N58" s="382"/>
    </row>
    <row r="59" spans="1:16">
      <c r="A59" s="90"/>
      <c r="B59" s="380"/>
      <c r="C59" s="380"/>
      <c r="D59" s="12"/>
      <c r="E59" s="12"/>
      <c r="F59" s="380"/>
      <c r="G59" s="380"/>
      <c r="H59" s="380"/>
      <c r="I59" s="12"/>
      <c r="J59" s="12"/>
      <c r="K59" s="12"/>
      <c r="L59" s="12"/>
      <c r="M59" s="12"/>
      <c r="N59" s="12"/>
    </row>
    <row r="60" spans="1:16">
      <c r="A60" s="8" t="s">
        <v>65</v>
      </c>
      <c r="B60" s="380">
        <v>355</v>
      </c>
      <c r="C60" s="380">
        <v>176</v>
      </c>
      <c r="D60" s="12">
        <v>166852</v>
      </c>
      <c r="E60" s="12">
        <v>78121</v>
      </c>
      <c r="F60" s="380">
        <v>186</v>
      </c>
      <c r="G60" s="380">
        <v>347</v>
      </c>
      <c r="H60" s="380">
        <v>0</v>
      </c>
      <c r="I60" s="380">
        <v>105</v>
      </c>
      <c r="J60" s="380">
        <v>165</v>
      </c>
      <c r="K60" s="12">
        <v>4056</v>
      </c>
      <c r="L60" s="12">
        <v>7545</v>
      </c>
      <c r="M60" s="12">
        <v>5410</v>
      </c>
      <c r="N60" s="12">
        <v>2544</v>
      </c>
    </row>
    <row r="61" spans="1:16" s="179" customFormat="1">
      <c r="A61" s="93" t="s">
        <v>66</v>
      </c>
      <c r="B61" s="380">
        <v>407</v>
      </c>
      <c r="C61" s="380">
        <v>281</v>
      </c>
      <c r="D61" s="12">
        <v>306827</v>
      </c>
      <c r="E61" s="179">
        <v>0</v>
      </c>
      <c r="F61" s="380">
        <v>41</v>
      </c>
      <c r="G61" s="380">
        <v>92</v>
      </c>
      <c r="H61" s="12">
        <v>2552</v>
      </c>
      <c r="I61" s="12">
        <v>3674</v>
      </c>
      <c r="J61" s="12">
        <v>6160</v>
      </c>
      <c r="K61" s="12">
        <v>17028</v>
      </c>
      <c r="L61" s="12">
        <v>11484</v>
      </c>
      <c r="M61" s="12">
        <v>15114</v>
      </c>
      <c r="N61" s="12">
        <v>6886</v>
      </c>
    </row>
    <row r="62" spans="1:16" s="179" customFormat="1">
      <c r="A62" s="89" t="s">
        <v>67</v>
      </c>
      <c r="B62" s="380">
        <v>352</v>
      </c>
      <c r="C62" s="380">
        <v>219</v>
      </c>
      <c r="D62" s="12">
        <v>132859</v>
      </c>
      <c r="E62" s="12">
        <v>83937</v>
      </c>
      <c r="F62" s="380">
        <v>87</v>
      </c>
      <c r="G62" s="380">
        <v>509</v>
      </c>
      <c r="H62" s="380">
        <v>804</v>
      </c>
      <c r="I62" s="12">
        <v>1208</v>
      </c>
      <c r="J62" s="12">
        <v>4657</v>
      </c>
      <c r="K62" s="12">
        <v>18218</v>
      </c>
      <c r="L62" s="12">
        <v>13425</v>
      </c>
      <c r="M62" s="12">
        <v>6514</v>
      </c>
      <c r="N62" s="12">
        <v>4213</v>
      </c>
    </row>
    <row r="63" spans="1:16" s="179" customFormat="1">
      <c r="A63" s="89" t="s">
        <v>68</v>
      </c>
      <c r="B63" s="380">
        <v>357</v>
      </c>
      <c r="C63" s="380">
        <v>240</v>
      </c>
      <c r="D63" s="12">
        <v>202142</v>
      </c>
      <c r="E63" s="12">
        <v>110864</v>
      </c>
      <c r="F63" s="380">
        <v>370</v>
      </c>
      <c r="G63" s="12">
        <v>1876</v>
      </c>
      <c r="H63" s="12">
        <v>7075</v>
      </c>
      <c r="I63" s="12">
        <v>9096</v>
      </c>
      <c r="J63" s="12">
        <v>20241</v>
      </c>
      <c r="K63" s="12">
        <v>52985</v>
      </c>
      <c r="L63" s="12">
        <v>37396</v>
      </c>
      <c r="M63" s="12">
        <v>45482</v>
      </c>
      <c r="N63" s="12">
        <v>12117</v>
      </c>
    </row>
    <row r="64" spans="1:16">
      <c r="A64" s="89" t="s">
        <v>70</v>
      </c>
      <c r="B64" s="380">
        <v>412</v>
      </c>
      <c r="C64" s="380">
        <v>202</v>
      </c>
      <c r="D64" s="12">
        <v>118404</v>
      </c>
      <c r="E64" s="12">
        <v>56243</v>
      </c>
      <c r="F64" s="380">
        <v>103</v>
      </c>
      <c r="G64" s="380">
        <v>524</v>
      </c>
      <c r="H64" s="380">
        <v>260</v>
      </c>
      <c r="I64" s="12">
        <v>1144</v>
      </c>
      <c r="J64" s="12">
        <v>2236</v>
      </c>
      <c r="K64" s="12">
        <v>5772</v>
      </c>
      <c r="L64" s="12">
        <v>7592</v>
      </c>
      <c r="M64" s="12">
        <v>8996</v>
      </c>
      <c r="N64" s="12">
        <v>3016</v>
      </c>
      <c r="P64" s="4"/>
    </row>
    <row r="65" spans="1:14">
      <c r="A65" s="89" t="s">
        <v>69</v>
      </c>
      <c r="B65" s="381"/>
      <c r="C65" s="381"/>
      <c r="D65" s="382"/>
      <c r="E65" s="382"/>
      <c r="F65" s="381"/>
      <c r="G65" s="381"/>
      <c r="H65" s="381"/>
      <c r="I65" s="382"/>
      <c r="J65" s="382"/>
      <c r="K65" s="382"/>
      <c r="L65" s="382"/>
      <c r="M65" s="382"/>
      <c r="N65" s="382"/>
    </row>
    <row r="66" spans="1:14" ht="15.75" thickBot="1">
      <c r="A66" s="90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</row>
    <row r="67" spans="1:14" ht="15.75" thickBot="1">
      <c r="A67" s="17" t="s">
        <v>71</v>
      </c>
      <c r="B67" s="380">
        <v>7</v>
      </c>
      <c r="C67" s="380">
        <v>5</v>
      </c>
      <c r="D67" s="12">
        <v>2577</v>
      </c>
      <c r="E67" s="179">
        <v>0</v>
      </c>
      <c r="F67" s="380">
        <v>0</v>
      </c>
      <c r="G67" s="380">
        <v>0</v>
      </c>
      <c r="H67" s="179">
        <v>0</v>
      </c>
      <c r="I67" s="179">
        <v>0</v>
      </c>
      <c r="J67" s="179">
        <v>0</v>
      </c>
      <c r="K67" s="179">
        <v>0</v>
      </c>
      <c r="L67" s="179">
        <v>0</v>
      </c>
      <c r="M67" s="179">
        <v>0</v>
      </c>
      <c r="N67" s="179">
        <v>0</v>
      </c>
    </row>
    <row r="68" spans="1:14">
      <c r="A68" s="89" t="s">
        <v>72</v>
      </c>
      <c r="B68" s="380">
        <v>41</v>
      </c>
      <c r="C68" s="380">
        <v>31</v>
      </c>
      <c r="D68" s="12">
        <v>8665</v>
      </c>
      <c r="E68" s="12">
        <v>2002</v>
      </c>
      <c r="F68" s="380">
        <v>0</v>
      </c>
      <c r="G68" s="380">
        <v>0</v>
      </c>
      <c r="H68" s="380">
        <v>312</v>
      </c>
      <c r="I68" s="380">
        <v>156</v>
      </c>
      <c r="J68" s="380">
        <v>208</v>
      </c>
      <c r="K68" s="380">
        <v>936</v>
      </c>
      <c r="L68" s="12">
        <v>1040</v>
      </c>
      <c r="M68" s="380">
        <v>938</v>
      </c>
      <c r="N68" s="380">
        <v>208</v>
      </c>
    </row>
    <row r="69" spans="1:14" ht="15.75" thickBot="1">
      <c r="A69" s="94" t="s">
        <v>73</v>
      </c>
      <c r="B69" s="72"/>
      <c r="C69" s="73"/>
      <c r="D69" s="75"/>
      <c r="E69" s="75"/>
      <c r="F69" s="74"/>
      <c r="G69" s="106"/>
      <c r="H69" s="91"/>
      <c r="I69" s="52"/>
      <c r="J69" s="52"/>
      <c r="K69" s="52"/>
      <c r="L69" s="92"/>
      <c r="M69" s="91"/>
      <c r="N69" s="92"/>
    </row>
    <row r="70" spans="1:14" ht="15.75" thickBot="1">
      <c r="A70" s="85"/>
      <c r="B70" s="76"/>
      <c r="C70" s="77"/>
      <c r="D70" s="81"/>
      <c r="E70" s="81"/>
      <c r="F70" s="79"/>
      <c r="G70" s="107"/>
      <c r="H70" s="54"/>
      <c r="I70" s="51"/>
      <c r="J70" s="51"/>
      <c r="K70" s="51"/>
      <c r="L70" s="95"/>
      <c r="M70" s="49"/>
      <c r="N70" s="53"/>
    </row>
    <row r="71" spans="1:14" ht="15.75" thickBot="1">
      <c r="A71" s="133" t="s">
        <v>74</v>
      </c>
      <c r="B71" s="82">
        <f t="shared" ref="B71:N71" si="0">SUM(B4:B70)</f>
        <v>4445</v>
      </c>
      <c r="C71" s="83">
        <f t="shared" si="0"/>
        <v>2783</v>
      </c>
      <c r="D71" s="83">
        <f t="shared" si="0"/>
        <v>2186748</v>
      </c>
      <c r="E71" s="83">
        <f t="shared" si="0"/>
        <v>2194344</v>
      </c>
      <c r="F71" s="83">
        <f t="shared" si="0"/>
        <v>1248</v>
      </c>
      <c r="G71" s="83">
        <f t="shared" si="0"/>
        <v>6388</v>
      </c>
      <c r="H71" s="83">
        <f t="shared" si="0"/>
        <v>24428</v>
      </c>
      <c r="I71" s="83">
        <f t="shared" si="0"/>
        <v>43892</v>
      </c>
      <c r="J71" s="83">
        <f t="shared" si="0"/>
        <v>105841</v>
      </c>
      <c r="K71" s="83">
        <f t="shared" si="0"/>
        <v>517202</v>
      </c>
      <c r="L71" s="83">
        <f t="shared" si="0"/>
        <v>255547</v>
      </c>
      <c r="M71" s="83">
        <f t="shared" si="0"/>
        <v>232542</v>
      </c>
      <c r="N71" s="83">
        <f t="shared" si="0"/>
        <v>144591</v>
      </c>
    </row>
    <row r="74" spans="1:14" ht="60">
      <c r="A74" s="177" t="s">
        <v>444</v>
      </c>
    </row>
  </sheetData>
  <mergeCells count="5">
    <mergeCell ref="F1:G1"/>
    <mergeCell ref="B1:D1"/>
    <mergeCell ref="M1:N1"/>
    <mergeCell ref="H1:J1"/>
    <mergeCell ref="K1:L1"/>
  </mergeCells>
  <pageMargins left="0.7" right="0.7" top="0.75" bottom="0.75" header="0.3" footer="0.3"/>
  <pageSetup orientation="landscape" r:id="rId1"/>
  <headerFooter>
    <oddHeader>&amp;L2017 Annual Statistical Report&amp;CTechnology Services, Users, and Access</oddHeader>
  </headerFooter>
  <rowBreaks count="1" manualBreakCount="1">
    <brk id="5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3"/>
  <sheetViews>
    <sheetView view="pageLayout" topLeftCell="A59" zoomScaleNormal="100" workbookViewId="0">
      <selection activeCell="B62" sqref="B62"/>
    </sheetView>
  </sheetViews>
  <sheetFormatPr defaultRowHeight="15"/>
  <cols>
    <col min="1" max="1" width="33.5703125" style="85" customWidth="1"/>
    <col min="3" max="3" width="11" customWidth="1"/>
  </cols>
  <sheetData>
    <row r="1" spans="1:10" ht="15.75" thickBot="1">
      <c r="A1" s="25"/>
      <c r="B1" s="697" t="s">
        <v>144</v>
      </c>
      <c r="C1" s="734"/>
      <c r="D1" s="734"/>
      <c r="E1" s="734"/>
      <c r="F1" s="734"/>
      <c r="G1" s="734"/>
      <c r="H1" s="734"/>
      <c r="I1" s="734"/>
      <c r="J1" s="735"/>
    </row>
    <row r="2" spans="1:10" ht="35.25" thickBot="1">
      <c r="A2" s="117" t="s">
        <v>2</v>
      </c>
      <c r="B2" s="211" t="s">
        <v>384</v>
      </c>
      <c r="C2" s="212" t="s">
        <v>145</v>
      </c>
      <c r="D2" s="212" t="s">
        <v>146</v>
      </c>
      <c r="E2" s="212" t="s">
        <v>147</v>
      </c>
      <c r="F2" s="212" t="s">
        <v>148</v>
      </c>
      <c r="G2" s="212" t="s">
        <v>149</v>
      </c>
      <c r="H2" s="212" t="s">
        <v>150</v>
      </c>
      <c r="I2" s="212" t="s">
        <v>151</v>
      </c>
      <c r="J2" s="213" t="s">
        <v>152</v>
      </c>
    </row>
    <row r="3" spans="1:10" ht="15.75" thickBot="1">
      <c r="A3" s="13" t="s">
        <v>14</v>
      </c>
      <c r="B3" s="196"/>
      <c r="C3" s="197"/>
      <c r="D3" s="197"/>
      <c r="E3" s="197"/>
      <c r="F3" s="197"/>
      <c r="G3" s="197"/>
      <c r="H3" s="197"/>
      <c r="I3" s="197"/>
      <c r="J3" s="198"/>
    </row>
    <row r="4" spans="1:10">
      <c r="A4" s="89" t="s">
        <v>15</v>
      </c>
      <c r="B4" s="12">
        <v>3522</v>
      </c>
      <c r="C4" s="12">
        <v>2245</v>
      </c>
      <c r="D4" s="12">
        <v>1702</v>
      </c>
      <c r="E4" s="12">
        <v>2450</v>
      </c>
      <c r="F4" s="380">
        <v>756</v>
      </c>
      <c r="G4" s="12">
        <v>2930</v>
      </c>
      <c r="H4" s="12">
        <v>1874</v>
      </c>
      <c r="I4" s="12">
        <v>1990</v>
      </c>
      <c r="J4" s="12">
        <v>1402</v>
      </c>
    </row>
    <row r="5" spans="1:10">
      <c r="A5" s="89" t="s">
        <v>16</v>
      </c>
      <c r="B5" s="12">
        <v>2089</v>
      </c>
      <c r="C5" s="12">
        <v>3040</v>
      </c>
      <c r="D5" s="12">
        <v>2000</v>
      </c>
      <c r="E5" s="12">
        <v>3999</v>
      </c>
      <c r="F5" s="380">
        <v>360</v>
      </c>
      <c r="G5" s="380">
        <v>554</v>
      </c>
      <c r="H5" s="380">
        <v>603</v>
      </c>
      <c r="I5" s="380">
        <v>49</v>
      </c>
      <c r="J5" s="380">
        <v>477</v>
      </c>
    </row>
    <row r="6" spans="1:10">
      <c r="A6" s="89" t="s">
        <v>17</v>
      </c>
      <c r="B6" s="12">
        <v>2652</v>
      </c>
      <c r="C6" s="12">
        <v>1144</v>
      </c>
      <c r="D6" s="380">
        <v>676</v>
      </c>
      <c r="E6" s="12">
        <v>1872</v>
      </c>
      <c r="F6" s="12">
        <v>1300</v>
      </c>
      <c r="G6" s="12">
        <v>2600</v>
      </c>
      <c r="H6" s="380">
        <v>728</v>
      </c>
      <c r="I6" s="380">
        <v>988</v>
      </c>
      <c r="J6" s="12">
        <v>1352</v>
      </c>
    </row>
    <row r="7" spans="1:10">
      <c r="A7" s="89" t="s">
        <v>18</v>
      </c>
      <c r="B7" s="12">
        <v>2863</v>
      </c>
      <c r="C7" s="12">
        <v>1500</v>
      </c>
      <c r="D7" s="12">
        <v>2211</v>
      </c>
      <c r="E7" s="12">
        <v>2792</v>
      </c>
      <c r="F7" s="12">
        <v>2495</v>
      </c>
      <c r="G7" s="12">
        <v>1953</v>
      </c>
      <c r="H7" s="12">
        <v>2168</v>
      </c>
      <c r="I7" s="380">
        <v>499</v>
      </c>
      <c r="J7" s="380">
        <v>860</v>
      </c>
    </row>
    <row r="8" spans="1:10">
      <c r="A8" s="89" t="s">
        <v>20</v>
      </c>
      <c r="B8" s="12">
        <v>2444</v>
      </c>
      <c r="C8" s="380">
        <v>676</v>
      </c>
      <c r="D8" s="380">
        <v>936</v>
      </c>
      <c r="E8" s="12">
        <v>3016</v>
      </c>
      <c r="F8" s="12">
        <v>2132</v>
      </c>
      <c r="G8" s="12">
        <v>1872</v>
      </c>
      <c r="H8" s="12">
        <v>1716</v>
      </c>
      <c r="I8" s="12">
        <v>1196</v>
      </c>
      <c r="J8" s="12">
        <v>1560</v>
      </c>
    </row>
    <row r="9" spans="1:10">
      <c r="A9" s="89" t="s">
        <v>21</v>
      </c>
      <c r="B9" s="12">
        <v>1820</v>
      </c>
      <c r="C9" s="380">
        <v>442</v>
      </c>
      <c r="D9" s="12">
        <v>2080</v>
      </c>
      <c r="E9" s="12">
        <v>2262</v>
      </c>
      <c r="F9" s="12">
        <v>2106</v>
      </c>
      <c r="G9" s="12">
        <v>3198</v>
      </c>
      <c r="H9" s="12">
        <v>1014</v>
      </c>
      <c r="I9" s="380">
        <v>442</v>
      </c>
      <c r="J9" s="12">
        <v>2002</v>
      </c>
    </row>
    <row r="10" spans="1:10">
      <c r="A10" s="89" t="s">
        <v>22</v>
      </c>
      <c r="B10" s="12">
        <v>1510</v>
      </c>
      <c r="C10" s="12">
        <v>1020</v>
      </c>
      <c r="D10" s="12">
        <v>1500</v>
      </c>
      <c r="E10" s="12">
        <v>2000</v>
      </c>
      <c r="F10" s="380">
        <v>155</v>
      </c>
      <c r="G10" s="380">
        <v>150</v>
      </c>
      <c r="H10" s="380">
        <v>100</v>
      </c>
      <c r="I10" s="380">
        <v>100</v>
      </c>
      <c r="J10" s="380">
        <v>30</v>
      </c>
    </row>
    <row r="11" spans="1:10">
      <c r="A11" s="89" t="s">
        <v>23</v>
      </c>
      <c r="B11" s="12">
        <v>1175</v>
      </c>
      <c r="C11" s="380">
        <v>545</v>
      </c>
      <c r="D11" s="380">
        <v>20</v>
      </c>
      <c r="E11" s="12">
        <v>5314</v>
      </c>
      <c r="F11" s="12">
        <v>6245</v>
      </c>
      <c r="G11" s="12">
        <v>6554</v>
      </c>
      <c r="H11" s="12">
        <v>4657</v>
      </c>
      <c r="I11" s="380">
        <v>255</v>
      </c>
      <c r="J11" s="380">
        <v>665</v>
      </c>
    </row>
    <row r="12" spans="1:10">
      <c r="A12" s="89" t="s">
        <v>24</v>
      </c>
      <c r="B12" s="380">
        <v>0</v>
      </c>
      <c r="C12" s="380">
        <v>0</v>
      </c>
      <c r="D12" s="380">
        <v>0</v>
      </c>
      <c r="E12" s="380">
        <v>0</v>
      </c>
      <c r="F12" s="380">
        <v>0</v>
      </c>
      <c r="G12" s="380">
        <v>0</v>
      </c>
      <c r="H12" s="380">
        <v>0</v>
      </c>
      <c r="I12" s="380">
        <v>0</v>
      </c>
      <c r="J12" s="380">
        <v>0</v>
      </c>
    </row>
    <row r="13" spans="1:10">
      <c r="A13" s="89" t="s">
        <v>25</v>
      </c>
      <c r="B13" s="380">
        <v>313</v>
      </c>
      <c r="C13" s="12">
        <v>1126</v>
      </c>
      <c r="D13" s="380">
        <v>369</v>
      </c>
      <c r="E13" s="380">
        <v>248</v>
      </c>
      <c r="F13" s="380">
        <v>463</v>
      </c>
      <c r="G13" s="380">
        <v>411</v>
      </c>
      <c r="H13" s="380">
        <v>505</v>
      </c>
      <c r="I13" s="380">
        <v>565</v>
      </c>
      <c r="J13" s="380">
        <v>668</v>
      </c>
    </row>
    <row r="14" spans="1:10">
      <c r="A14" s="89" t="s">
        <v>26</v>
      </c>
      <c r="B14" s="12">
        <v>1092</v>
      </c>
      <c r="C14" s="380">
        <v>936</v>
      </c>
      <c r="D14" s="12">
        <v>1664</v>
      </c>
      <c r="E14" s="12">
        <v>1300</v>
      </c>
      <c r="F14" s="12">
        <v>1716</v>
      </c>
      <c r="G14" s="12">
        <v>1560</v>
      </c>
      <c r="H14" s="380">
        <v>520</v>
      </c>
      <c r="I14" s="380">
        <v>208</v>
      </c>
      <c r="J14" s="380">
        <v>364</v>
      </c>
    </row>
    <row r="15" spans="1:10">
      <c r="A15" s="90"/>
      <c r="B15" s="382"/>
      <c r="C15" s="381"/>
      <c r="D15" s="382"/>
      <c r="E15" s="382"/>
      <c r="F15" s="382"/>
      <c r="G15" s="382"/>
      <c r="H15" s="381"/>
      <c r="I15" s="381"/>
      <c r="J15" s="381"/>
    </row>
    <row r="16" spans="1:10">
      <c r="A16" s="8" t="s">
        <v>27</v>
      </c>
      <c r="B16" s="12"/>
      <c r="C16" s="380"/>
      <c r="D16" s="12"/>
      <c r="E16" s="12"/>
      <c r="F16" s="12"/>
      <c r="G16" s="12"/>
      <c r="H16" s="380"/>
      <c r="I16" s="380"/>
      <c r="J16" s="380"/>
    </row>
    <row r="17" spans="1:10">
      <c r="A17" s="89" t="s">
        <v>28</v>
      </c>
      <c r="B17" s="12">
        <v>6240</v>
      </c>
      <c r="C17" s="12">
        <v>2340</v>
      </c>
      <c r="D17" s="12">
        <v>1872</v>
      </c>
      <c r="E17" s="12">
        <v>8476</v>
      </c>
      <c r="F17" s="12">
        <v>6292</v>
      </c>
      <c r="G17" s="12">
        <v>2132</v>
      </c>
      <c r="H17" s="12">
        <v>2132</v>
      </c>
      <c r="I17" s="380">
        <v>936</v>
      </c>
      <c r="J17" s="12">
        <v>1300</v>
      </c>
    </row>
    <row r="18" spans="1:10">
      <c r="A18" s="89" t="s">
        <v>29</v>
      </c>
      <c r="B18" s="12">
        <v>2107</v>
      </c>
      <c r="C18" s="380">
        <v>896</v>
      </c>
      <c r="D18" s="380">
        <v>790</v>
      </c>
      <c r="E18" s="12">
        <v>2370</v>
      </c>
      <c r="F18" s="12">
        <v>2478</v>
      </c>
      <c r="G18" s="12">
        <v>1580</v>
      </c>
      <c r="H18" s="12">
        <v>1001</v>
      </c>
      <c r="I18" s="380">
        <v>316</v>
      </c>
      <c r="J18" s="380">
        <v>579</v>
      </c>
    </row>
    <row r="19" spans="1:10">
      <c r="A19" s="89" t="s">
        <v>30</v>
      </c>
      <c r="B19" s="12">
        <v>3400</v>
      </c>
      <c r="C19" s="12">
        <v>2599</v>
      </c>
      <c r="D19" s="12">
        <v>2318</v>
      </c>
      <c r="E19" s="12">
        <v>4100</v>
      </c>
      <c r="F19" s="12">
        <v>3510</v>
      </c>
      <c r="G19" s="12">
        <v>2100</v>
      </c>
      <c r="H19" s="12">
        <v>1832</v>
      </c>
      <c r="I19" s="380">
        <v>980</v>
      </c>
      <c r="J19" s="12">
        <v>1252</v>
      </c>
    </row>
    <row r="20" spans="1:10">
      <c r="A20" s="89" t="s">
        <v>31</v>
      </c>
      <c r="B20" s="12">
        <v>5118</v>
      </c>
      <c r="C20" s="12">
        <v>1882</v>
      </c>
      <c r="D20" s="12">
        <v>3157</v>
      </c>
      <c r="E20" s="12">
        <v>4517</v>
      </c>
      <c r="F20" s="380">
        <v>985</v>
      </c>
      <c r="G20" s="12">
        <v>2874</v>
      </c>
      <c r="H20" s="12">
        <v>2552</v>
      </c>
      <c r="I20" s="12">
        <v>1483</v>
      </c>
      <c r="J20" s="12">
        <v>1258</v>
      </c>
    </row>
    <row r="21" spans="1:10">
      <c r="A21" s="89" t="s">
        <v>32</v>
      </c>
      <c r="B21" s="12">
        <v>2663</v>
      </c>
      <c r="C21" s="380">
        <v>952</v>
      </c>
      <c r="D21" s="12">
        <v>1702</v>
      </c>
      <c r="E21" s="12">
        <v>2622</v>
      </c>
      <c r="F21" s="12">
        <v>3252</v>
      </c>
      <c r="G21" s="12">
        <v>2877</v>
      </c>
      <c r="H21" s="12">
        <v>2687</v>
      </c>
      <c r="I21" s="380">
        <v>602</v>
      </c>
      <c r="J21" s="12">
        <v>1558</v>
      </c>
    </row>
    <row r="22" spans="1:10">
      <c r="A22" s="89" t="s">
        <v>33</v>
      </c>
      <c r="B22" s="12">
        <v>7755</v>
      </c>
      <c r="C22" s="12">
        <v>3787</v>
      </c>
      <c r="D22" s="12">
        <v>2074</v>
      </c>
      <c r="E22" s="12">
        <v>9919</v>
      </c>
      <c r="F22" s="12">
        <v>7394</v>
      </c>
      <c r="G22" s="12">
        <v>5771</v>
      </c>
      <c r="H22" s="12">
        <v>3607</v>
      </c>
      <c r="I22" s="12">
        <v>1894</v>
      </c>
      <c r="J22" s="12">
        <v>2525</v>
      </c>
    </row>
    <row r="23" spans="1:10">
      <c r="A23" s="89" t="s">
        <v>34</v>
      </c>
      <c r="B23" s="12">
        <v>3862</v>
      </c>
      <c r="C23" s="12">
        <v>1276</v>
      </c>
      <c r="D23" s="12">
        <v>1291</v>
      </c>
      <c r="E23" s="12">
        <v>3089</v>
      </c>
      <c r="F23" s="12">
        <v>2385</v>
      </c>
      <c r="G23" s="12">
        <v>1562</v>
      </c>
      <c r="H23" s="12">
        <v>1188</v>
      </c>
      <c r="I23" s="380">
        <v>496</v>
      </c>
      <c r="J23" s="380">
        <v>994</v>
      </c>
    </row>
    <row r="24" spans="1:10">
      <c r="A24" s="89" t="s">
        <v>35</v>
      </c>
      <c r="B24" s="12">
        <v>2060</v>
      </c>
      <c r="C24" s="12">
        <v>2192</v>
      </c>
      <c r="D24" s="12">
        <v>1444</v>
      </c>
      <c r="E24" s="12">
        <v>1940</v>
      </c>
      <c r="F24" s="12">
        <v>2538</v>
      </c>
      <c r="G24" s="12">
        <v>1398</v>
      </c>
      <c r="H24" s="12">
        <v>1360</v>
      </c>
      <c r="I24" s="380">
        <v>168</v>
      </c>
      <c r="J24" s="380">
        <v>256</v>
      </c>
    </row>
    <row r="25" spans="1:10">
      <c r="A25" s="89" t="s">
        <v>36</v>
      </c>
      <c r="B25" s="12">
        <v>1412</v>
      </c>
      <c r="C25" s="12">
        <v>1210</v>
      </c>
      <c r="D25" s="12">
        <v>2104</v>
      </c>
      <c r="E25" s="12">
        <v>1672</v>
      </c>
      <c r="F25" s="380">
        <v>914</v>
      </c>
      <c r="G25" s="12">
        <v>1305</v>
      </c>
      <c r="H25" s="380">
        <v>586</v>
      </c>
      <c r="I25" s="380">
        <v>287</v>
      </c>
      <c r="J25" s="380">
        <v>734</v>
      </c>
    </row>
    <row r="26" spans="1:10">
      <c r="A26" s="89" t="s">
        <v>37</v>
      </c>
      <c r="B26" s="12">
        <v>8644</v>
      </c>
      <c r="C26" s="12">
        <v>10356</v>
      </c>
      <c r="D26" s="12">
        <v>12020</v>
      </c>
      <c r="E26" s="12">
        <v>12200</v>
      </c>
      <c r="F26" s="12">
        <v>4195</v>
      </c>
      <c r="G26" s="12">
        <v>6723</v>
      </c>
      <c r="H26" s="12">
        <v>2333</v>
      </c>
      <c r="I26" s="380">
        <v>943</v>
      </c>
      <c r="J26" s="380">
        <v>774</v>
      </c>
    </row>
    <row r="27" spans="1:10">
      <c r="A27" s="89" t="s">
        <v>38</v>
      </c>
      <c r="B27" s="12">
        <v>4949</v>
      </c>
      <c r="C27" s="12">
        <v>3209</v>
      </c>
      <c r="D27" s="12">
        <v>4581</v>
      </c>
      <c r="E27" s="12">
        <v>6492</v>
      </c>
      <c r="F27" s="12">
        <v>4018</v>
      </c>
      <c r="G27" s="12">
        <v>3773</v>
      </c>
      <c r="H27" s="12">
        <v>2082</v>
      </c>
      <c r="I27" s="12">
        <v>1396</v>
      </c>
      <c r="J27" s="12">
        <v>2254</v>
      </c>
    </row>
    <row r="28" spans="1:10">
      <c r="A28" s="89" t="s">
        <v>39</v>
      </c>
      <c r="B28" s="12">
        <v>2912</v>
      </c>
      <c r="C28" s="12">
        <v>1872</v>
      </c>
      <c r="D28" s="12">
        <v>1092</v>
      </c>
      <c r="E28" s="12">
        <v>2496</v>
      </c>
      <c r="F28" s="12">
        <v>1456</v>
      </c>
      <c r="G28" s="12">
        <v>1976</v>
      </c>
      <c r="H28" s="12">
        <v>1092</v>
      </c>
      <c r="I28" s="380">
        <v>260</v>
      </c>
      <c r="J28" s="380">
        <v>624</v>
      </c>
    </row>
    <row r="29" spans="1:10">
      <c r="A29" s="89" t="s">
        <v>40</v>
      </c>
      <c r="B29" s="12">
        <v>12952</v>
      </c>
      <c r="C29" s="12">
        <v>26933</v>
      </c>
      <c r="D29" s="12">
        <v>33954</v>
      </c>
      <c r="E29" s="12">
        <v>8221</v>
      </c>
      <c r="F29" s="12">
        <v>9367</v>
      </c>
      <c r="G29" s="12">
        <v>23845</v>
      </c>
      <c r="H29" s="12">
        <v>15642</v>
      </c>
      <c r="I29" s="12">
        <v>2274</v>
      </c>
      <c r="J29" s="12">
        <v>11554</v>
      </c>
    </row>
    <row r="30" spans="1:10">
      <c r="A30" s="89" t="s">
        <v>41</v>
      </c>
      <c r="B30" s="12">
        <v>1309</v>
      </c>
      <c r="C30" s="380">
        <v>502</v>
      </c>
      <c r="D30" s="12">
        <v>1601</v>
      </c>
      <c r="E30" s="12">
        <v>1398</v>
      </c>
      <c r="F30" s="12">
        <v>2031</v>
      </c>
      <c r="G30" s="12">
        <v>2008</v>
      </c>
      <c r="H30" s="380">
        <v>398</v>
      </c>
      <c r="I30" s="380">
        <v>248</v>
      </c>
      <c r="J30" s="380">
        <v>461</v>
      </c>
    </row>
    <row r="31" spans="1:10">
      <c r="A31" s="89" t="s">
        <v>42</v>
      </c>
      <c r="B31" s="380">
        <v>88</v>
      </c>
      <c r="C31" s="380">
        <v>94</v>
      </c>
      <c r="D31" s="380">
        <v>86</v>
      </c>
      <c r="E31" s="380">
        <v>85</v>
      </c>
      <c r="F31" s="380">
        <v>41</v>
      </c>
      <c r="G31" s="380">
        <v>88</v>
      </c>
      <c r="H31" s="380">
        <v>28</v>
      </c>
      <c r="I31" s="380">
        <v>21</v>
      </c>
      <c r="J31" s="380">
        <v>49</v>
      </c>
    </row>
    <row r="32" spans="1:10">
      <c r="A32" s="90"/>
      <c r="B32" s="381"/>
      <c r="C32" s="381"/>
      <c r="D32" s="381"/>
      <c r="E32" s="381"/>
      <c r="F32" s="381"/>
      <c r="G32" s="381"/>
      <c r="H32" s="381"/>
      <c r="I32" s="381"/>
      <c r="J32" s="381"/>
    </row>
    <row r="33" spans="1:10">
      <c r="A33" s="90"/>
      <c r="B33" s="381"/>
      <c r="C33" s="381"/>
      <c r="D33" s="381"/>
      <c r="E33" s="381"/>
      <c r="F33" s="381"/>
      <c r="G33" s="381"/>
      <c r="H33" s="381"/>
      <c r="I33" s="381"/>
      <c r="J33" s="381"/>
    </row>
    <row r="34" spans="1:10">
      <c r="A34" s="8" t="s">
        <v>43</v>
      </c>
      <c r="B34" s="381"/>
      <c r="C34" s="381"/>
      <c r="D34" s="381"/>
      <c r="E34" s="381"/>
      <c r="F34" s="381"/>
      <c r="G34" s="381"/>
      <c r="H34" s="381"/>
      <c r="I34" s="381"/>
      <c r="J34" s="381"/>
    </row>
    <row r="35" spans="1:10">
      <c r="A35" s="89" t="s">
        <v>44</v>
      </c>
      <c r="B35" s="12">
        <v>3614</v>
      </c>
      <c r="C35" s="12">
        <v>3118</v>
      </c>
      <c r="D35" s="12">
        <v>4021</v>
      </c>
      <c r="E35" s="12">
        <v>4287</v>
      </c>
      <c r="F35" s="12">
        <v>3249</v>
      </c>
      <c r="G35" s="12">
        <v>4726</v>
      </c>
      <c r="H35" s="12">
        <v>3720</v>
      </c>
      <c r="I35" s="380">
        <v>937</v>
      </c>
      <c r="J35" s="12">
        <v>1734</v>
      </c>
    </row>
    <row r="36" spans="1:10">
      <c r="A36" s="89" t="s">
        <v>45</v>
      </c>
      <c r="B36" s="380">
        <v>139</v>
      </c>
      <c r="C36" s="380">
        <v>276</v>
      </c>
      <c r="D36" s="380">
        <v>193</v>
      </c>
      <c r="E36" s="380">
        <v>305</v>
      </c>
      <c r="F36" s="380">
        <v>452</v>
      </c>
      <c r="G36" s="380">
        <v>123</v>
      </c>
      <c r="H36" s="380">
        <v>161</v>
      </c>
      <c r="I36" s="380">
        <v>48</v>
      </c>
      <c r="J36" s="380">
        <v>116</v>
      </c>
    </row>
    <row r="37" spans="1:10">
      <c r="A37" s="89" t="s">
        <v>46</v>
      </c>
      <c r="B37" s="12">
        <v>2574</v>
      </c>
      <c r="C37" s="12">
        <v>1352</v>
      </c>
      <c r="D37" s="12">
        <v>1170</v>
      </c>
      <c r="E37" s="12">
        <v>2262</v>
      </c>
      <c r="F37" s="12">
        <v>2496</v>
      </c>
      <c r="G37" s="12">
        <v>1612</v>
      </c>
      <c r="H37" s="12">
        <v>1170</v>
      </c>
      <c r="I37" s="380">
        <v>468</v>
      </c>
      <c r="J37" s="380">
        <v>988</v>
      </c>
    </row>
    <row r="38" spans="1:10">
      <c r="A38" s="89" t="s">
        <v>47</v>
      </c>
      <c r="B38" s="12">
        <v>5025</v>
      </c>
      <c r="C38" s="380">
        <v>166</v>
      </c>
      <c r="D38" s="12">
        <v>2654</v>
      </c>
      <c r="E38" s="12">
        <v>4087</v>
      </c>
      <c r="F38" s="12">
        <v>4280</v>
      </c>
      <c r="G38" s="12">
        <v>5449</v>
      </c>
      <c r="H38" s="12">
        <v>1358</v>
      </c>
      <c r="I38" s="380">
        <v>584</v>
      </c>
      <c r="J38" s="12">
        <v>2335</v>
      </c>
    </row>
    <row r="39" spans="1:10">
      <c r="A39" s="89" t="s">
        <v>48</v>
      </c>
      <c r="B39" s="179">
        <v>0</v>
      </c>
      <c r="C39" s="179">
        <v>0</v>
      </c>
      <c r="D39" s="179">
        <v>0</v>
      </c>
      <c r="E39" s="179">
        <v>0</v>
      </c>
      <c r="F39" s="179">
        <v>0</v>
      </c>
      <c r="G39" s="179">
        <v>0</v>
      </c>
      <c r="H39" s="179">
        <v>0</v>
      </c>
      <c r="I39" s="179">
        <v>0</v>
      </c>
      <c r="J39" s="179">
        <v>0</v>
      </c>
    </row>
    <row r="40" spans="1:10">
      <c r="A40" s="89" t="s">
        <v>49</v>
      </c>
      <c r="B40" s="12">
        <v>7000</v>
      </c>
      <c r="C40" s="12">
        <v>14200</v>
      </c>
      <c r="D40" s="12">
        <v>3600</v>
      </c>
      <c r="E40" s="12">
        <v>30000</v>
      </c>
      <c r="F40" s="12">
        <v>32000</v>
      </c>
      <c r="G40" s="12">
        <v>26000</v>
      </c>
      <c r="H40" s="380">
        <v>383</v>
      </c>
      <c r="I40" s="380">
        <v>200</v>
      </c>
      <c r="J40" s="12">
        <v>9300</v>
      </c>
    </row>
    <row r="41" spans="1:10">
      <c r="A41" s="89" t="s">
        <v>50</v>
      </c>
      <c r="B41" s="12">
        <v>1655</v>
      </c>
      <c r="C41" s="12">
        <v>1002</v>
      </c>
      <c r="D41" s="12">
        <v>1742</v>
      </c>
      <c r="E41" s="12">
        <v>1555</v>
      </c>
      <c r="F41" s="12">
        <v>1299</v>
      </c>
      <c r="G41" s="12">
        <v>1584</v>
      </c>
      <c r="H41" s="380">
        <v>523</v>
      </c>
      <c r="I41" s="380">
        <v>507</v>
      </c>
      <c r="J41" s="380">
        <v>714</v>
      </c>
    </row>
    <row r="42" spans="1:10">
      <c r="A42" s="89" t="s">
        <v>51</v>
      </c>
      <c r="B42" s="12">
        <v>2945</v>
      </c>
      <c r="C42" s="380">
        <v>390</v>
      </c>
      <c r="D42" s="380">
        <v>130</v>
      </c>
      <c r="E42" s="12">
        <v>1482</v>
      </c>
      <c r="F42" s="12">
        <v>2184</v>
      </c>
      <c r="G42" s="12">
        <v>1864</v>
      </c>
      <c r="H42" s="12">
        <v>1300</v>
      </c>
      <c r="I42" s="380">
        <v>491</v>
      </c>
      <c r="J42" s="12">
        <v>1144</v>
      </c>
    </row>
    <row r="43" spans="1:10">
      <c r="A43" s="90"/>
      <c r="B43" s="267"/>
      <c r="C43" s="267"/>
      <c r="D43" s="267"/>
      <c r="E43" s="267"/>
      <c r="F43" s="267"/>
      <c r="G43" s="267"/>
      <c r="H43" s="267"/>
      <c r="I43" s="267"/>
      <c r="J43" s="267"/>
    </row>
    <row r="44" spans="1:10">
      <c r="A44" s="8" t="s">
        <v>52</v>
      </c>
      <c r="B44" s="179"/>
      <c r="C44" s="179"/>
      <c r="D44" s="179"/>
      <c r="E44" s="179"/>
      <c r="F44" s="179"/>
      <c r="G44" s="179"/>
      <c r="H44" s="179"/>
      <c r="I44" s="179"/>
      <c r="J44" s="179"/>
    </row>
    <row r="45" spans="1:10">
      <c r="A45" s="89" t="s">
        <v>53</v>
      </c>
      <c r="B45" s="380">
        <v>351</v>
      </c>
      <c r="C45" s="380">
        <v>247</v>
      </c>
      <c r="D45" s="380">
        <v>286</v>
      </c>
      <c r="E45" s="380">
        <v>507</v>
      </c>
      <c r="F45" s="380">
        <v>533</v>
      </c>
      <c r="G45" s="380">
        <v>247</v>
      </c>
      <c r="H45" s="380">
        <v>234</v>
      </c>
      <c r="I45" s="380">
        <v>247</v>
      </c>
      <c r="J45" s="380">
        <v>273</v>
      </c>
    </row>
    <row r="46" spans="1:10">
      <c r="A46" s="89" t="s">
        <v>54</v>
      </c>
      <c r="B46" s="12">
        <v>12282</v>
      </c>
      <c r="C46" s="12">
        <v>7969</v>
      </c>
      <c r="D46" s="12">
        <v>3484</v>
      </c>
      <c r="E46" s="12">
        <v>15436</v>
      </c>
      <c r="F46" s="12">
        <v>8134</v>
      </c>
      <c r="G46" s="12">
        <v>9128</v>
      </c>
      <c r="H46" s="12">
        <v>2157</v>
      </c>
      <c r="I46" s="12">
        <v>4316</v>
      </c>
      <c r="J46" s="12">
        <v>5479</v>
      </c>
    </row>
    <row r="47" spans="1:10">
      <c r="A47" s="89" t="s">
        <v>55</v>
      </c>
      <c r="B47" s="380">
        <v>62</v>
      </c>
      <c r="C47" s="380">
        <v>20</v>
      </c>
      <c r="D47" s="380">
        <v>24</v>
      </c>
      <c r="E47" s="380">
        <v>55</v>
      </c>
      <c r="F47" s="380">
        <v>47</v>
      </c>
      <c r="G47" s="380">
        <v>32</v>
      </c>
      <c r="H47" s="380">
        <v>15</v>
      </c>
      <c r="I47" s="380">
        <v>11</v>
      </c>
      <c r="J47" s="380">
        <v>19</v>
      </c>
    </row>
    <row r="48" spans="1:10">
      <c r="A48" s="89" t="s">
        <v>56</v>
      </c>
      <c r="B48" s="380">
        <v>60</v>
      </c>
      <c r="C48" s="380">
        <v>36</v>
      </c>
      <c r="D48" s="380">
        <v>18</v>
      </c>
      <c r="E48" s="380">
        <v>94</v>
      </c>
      <c r="F48" s="380">
        <v>54</v>
      </c>
      <c r="G48" s="380">
        <v>48</v>
      </c>
      <c r="H48" s="380">
        <v>8</v>
      </c>
      <c r="I48" s="380">
        <v>14</v>
      </c>
      <c r="J48" s="380">
        <v>24</v>
      </c>
    </row>
    <row r="49" spans="1:10">
      <c r="A49" s="89" t="s">
        <v>57</v>
      </c>
      <c r="B49" s="12">
        <v>17600</v>
      </c>
      <c r="C49" s="12">
        <v>10300</v>
      </c>
      <c r="D49" s="12">
        <v>7550</v>
      </c>
      <c r="E49" s="12">
        <v>15950</v>
      </c>
      <c r="F49" s="12">
        <v>21350</v>
      </c>
      <c r="G49" s="12">
        <v>12650</v>
      </c>
      <c r="H49" s="12">
        <v>7700</v>
      </c>
      <c r="I49" s="12">
        <v>3850</v>
      </c>
      <c r="J49" s="12">
        <v>6350</v>
      </c>
    </row>
    <row r="50" spans="1:10">
      <c r="A50" s="89" t="s">
        <v>58</v>
      </c>
      <c r="B50" s="12">
        <v>113412</v>
      </c>
      <c r="C50" s="12">
        <v>51840</v>
      </c>
      <c r="D50" s="12">
        <v>83160</v>
      </c>
      <c r="E50" s="12">
        <v>104760</v>
      </c>
      <c r="F50" s="12">
        <v>62640</v>
      </c>
      <c r="G50" s="12">
        <v>79180</v>
      </c>
      <c r="H50" s="12">
        <v>13212</v>
      </c>
      <c r="I50" s="12">
        <v>23190</v>
      </c>
      <c r="J50" s="12">
        <v>30240</v>
      </c>
    </row>
    <row r="51" spans="1:10">
      <c r="A51" s="89" t="s">
        <v>59</v>
      </c>
      <c r="B51" s="12">
        <v>19743</v>
      </c>
      <c r="C51" s="12">
        <v>2614</v>
      </c>
      <c r="D51" s="12">
        <v>3104</v>
      </c>
      <c r="E51" s="12">
        <v>21916</v>
      </c>
      <c r="F51" s="12">
        <v>2214</v>
      </c>
      <c r="G51" s="12">
        <v>7543</v>
      </c>
      <c r="H51" s="12">
        <v>8722</v>
      </c>
      <c r="I51" s="12">
        <v>1533</v>
      </c>
      <c r="J51" s="12">
        <v>4201</v>
      </c>
    </row>
    <row r="52" spans="1:10">
      <c r="A52" s="90"/>
      <c r="B52" s="382"/>
      <c r="C52" s="382"/>
      <c r="D52" s="382"/>
      <c r="E52" s="382"/>
      <c r="F52" s="382"/>
      <c r="G52" s="382"/>
      <c r="H52" s="382"/>
      <c r="I52" s="382"/>
      <c r="J52" s="382"/>
    </row>
    <row r="53" spans="1:10">
      <c r="A53" s="8" t="s">
        <v>60</v>
      </c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89" t="s">
        <v>61</v>
      </c>
      <c r="B54" s="12">
        <v>1586</v>
      </c>
      <c r="C54" s="12">
        <v>1222</v>
      </c>
      <c r="D54" s="380">
        <v>754</v>
      </c>
      <c r="E54" s="12">
        <v>1950</v>
      </c>
      <c r="F54" s="12">
        <v>1378</v>
      </c>
      <c r="G54" s="12">
        <v>1248</v>
      </c>
      <c r="H54" s="380">
        <v>416</v>
      </c>
      <c r="I54" s="380">
        <v>390</v>
      </c>
      <c r="J54" s="380">
        <v>780</v>
      </c>
    </row>
    <row r="55" spans="1:10">
      <c r="A55" s="89" t="s">
        <v>62</v>
      </c>
      <c r="B55" s="12">
        <v>10556</v>
      </c>
      <c r="C55" s="12">
        <v>2808</v>
      </c>
      <c r="D55" s="12">
        <v>3432</v>
      </c>
      <c r="E55" s="12">
        <v>10816</v>
      </c>
      <c r="F55" s="12">
        <v>10712</v>
      </c>
      <c r="G55" s="12">
        <v>8320</v>
      </c>
      <c r="H55" s="12">
        <v>2912</v>
      </c>
      <c r="I55" s="12">
        <v>1716</v>
      </c>
      <c r="J55" s="12">
        <v>2236</v>
      </c>
    </row>
    <row r="56" spans="1:10">
      <c r="A56" s="89" t="s">
        <v>63</v>
      </c>
      <c r="B56" s="12">
        <v>9776</v>
      </c>
      <c r="C56" s="12">
        <v>5928</v>
      </c>
      <c r="D56" s="12">
        <v>6968</v>
      </c>
      <c r="E56" s="12">
        <v>11908</v>
      </c>
      <c r="F56" s="12">
        <v>8892</v>
      </c>
      <c r="G56" s="12">
        <v>7280</v>
      </c>
      <c r="H56" s="12">
        <v>4576</v>
      </c>
      <c r="I56" s="12">
        <v>2912</v>
      </c>
      <c r="J56" s="12">
        <v>3744</v>
      </c>
    </row>
    <row r="57" spans="1:10">
      <c r="A57" s="89" t="s">
        <v>64</v>
      </c>
      <c r="B57" s="12">
        <v>10790</v>
      </c>
      <c r="C57" s="12">
        <v>8970</v>
      </c>
      <c r="D57" s="12">
        <v>9594</v>
      </c>
      <c r="E57" s="12">
        <v>13234</v>
      </c>
      <c r="F57" s="12">
        <v>9568</v>
      </c>
      <c r="G57" s="12">
        <v>7956</v>
      </c>
      <c r="H57" s="12">
        <v>4082</v>
      </c>
      <c r="I57" s="12">
        <v>3978</v>
      </c>
      <c r="J57" s="12">
        <v>4446</v>
      </c>
    </row>
    <row r="58" spans="1:10">
      <c r="A58" s="90"/>
      <c r="B58" s="382"/>
      <c r="C58" s="382"/>
      <c r="D58" s="382"/>
      <c r="E58" s="382"/>
      <c r="F58" s="382"/>
      <c r="G58" s="382"/>
      <c r="H58" s="382"/>
      <c r="I58" s="382"/>
      <c r="J58" s="382"/>
    </row>
    <row r="59" spans="1:10">
      <c r="A59" s="90"/>
      <c r="B59" s="382"/>
      <c r="C59" s="382"/>
      <c r="D59" s="382"/>
      <c r="E59" s="382"/>
      <c r="F59" s="382"/>
      <c r="G59" s="382"/>
      <c r="H59" s="382"/>
      <c r="I59" s="382"/>
      <c r="J59" s="382"/>
    </row>
    <row r="60" spans="1:10" s="179" customFormat="1">
      <c r="A60" s="8" t="s">
        <v>65</v>
      </c>
      <c r="B60" s="12"/>
      <c r="C60" s="12"/>
      <c r="D60" s="12"/>
      <c r="E60" s="12"/>
      <c r="F60" s="12"/>
      <c r="G60" s="12"/>
      <c r="H60" s="12"/>
      <c r="I60" s="12"/>
      <c r="J60" s="12"/>
    </row>
    <row r="61" spans="1:10" s="179" customFormat="1">
      <c r="A61" s="93" t="s">
        <v>66</v>
      </c>
      <c r="B61" s="12">
        <v>1545</v>
      </c>
      <c r="C61" s="12">
        <v>2105</v>
      </c>
      <c r="D61" s="12">
        <v>2206</v>
      </c>
      <c r="E61" s="12">
        <v>2425</v>
      </c>
      <c r="F61" s="12">
        <v>1458</v>
      </c>
      <c r="G61" s="12">
        <v>1158</v>
      </c>
      <c r="H61" s="380">
        <v>580</v>
      </c>
      <c r="I61" s="12">
        <v>1060</v>
      </c>
      <c r="J61" s="380">
        <v>970</v>
      </c>
    </row>
    <row r="62" spans="1:10" s="179" customFormat="1">
      <c r="A62" s="89" t="s">
        <v>67</v>
      </c>
      <c r="B62" s="12">
        <v>14850</v>
      </c>
      <c r="C62" s="12">
        <v>11198</v>
      </c>
      <c r="D62" s="12">
        <v>9900</v>
      </c>
      <c r="E62" s="12">
        <v>18216</v>
      </c>
      <c r="F62" s="12">
        <v>13090</v>
      </c>
      <c r="G62" s="12">
        <v>10604</v>
      </c>
      <c r="H62" s="12">
        <v>5676</v>
      </c>
      <c r="I62" s="12">
        <v>3762</v>
      </c>
      <c r="J62" s="12">
        <v>5148</v>
      </c>
    </row>
    <row r="63" spans="1:10">
      <c r="A63" s="89" t="s">
        <v>68</v>
      </c>
      <c r="B63" s="12">
        <v>1089</v>
      </c>
      <c r="C63" s="12">
        <v>9598</v>
      </c>
      <c r="D63" s="12">
        <v>8963</v>
      </c>
      <c r="E63" s="12">
        <v>19237</v>
      </c>
      <c r="F63" s="12">
        <v>13525</v>
      </c>
      <c r="G63" s="12">
        <v>9487</v>
      </c>
      <c r="H63" s="179">
        <v>0</v>
      </c>
      <c r="I63" s="12">
        <v>3957</v>
      </c>
      <c r="J63" s="12">
        <v>5897</v>
      </c>
    </row>
    <row r="64" spans="1:10">
      <c r="A64" s="89" t="s">
        <v>70</v>
      </c>
      <c r="B64" s="12">
        <v>38205</v>
      </c>
      <c r="C64" s="12">
        <v>20012</v>
      </c>
      <c r="D64" s="12">
        <v>30928</v>
      </c>
      <c r="E64" s="12">
        <v>32747</v>
      </c>
      <c r="F64" s="12">
        <v>13554</v>
      </c>
      <c r="G64" s="12">
        <v>32747</v>
      </c>
      <c r="H64" s="12">
        <v>4639</v>
      </c>
      <c r="I64" s="12">
        <v>3566</v>
      </c>
      <c r="J64" s="12">
        <v>9989</v>
      </c>
    </row>
    <row r="65" spans="1:10">
      <c r="A65" s="89" t="s">
        <v>69</v>
      </c>
      <c r="B65" s="12">
        <v>4940</v>
      </c>
      <c r="C65" s="12">
        <v>5252</v>
      </c>
      <c r="D65" s="12">
        <v>4004</v>
      </c>
      <c r="E65" s="12">
        <v>7072</v>
      </c>
      <c r="F65" s="12">
        <v>8632</v>
      </c>
      <c r="G65" s="12">
        <v>3588</v>
      </c>
      <c r="H65" s="12">
        <v>2236</v>
      </c>
      <c r="I65" s="12">
        <v>2184</v>
      </c>
      <c r="J65" s="12">
        <v>2392</v>
      </c>
    </row>
    <row r="66" spans="1:10" ht="15.75" thickBot="1">
      <c r="A66" s="90"/>
      <c r="B66" s="382"/>
      <c r="C66" s="382"/>
      <c r="D66" s="382"/>
      <c r="E66" s="382"/>
      <c r="F66" s="382"/>
      <c r="G66" s="382"/>
      <c r="H66" s="382"/>
      <c r="I66" s="382"/>
      <c r="J66" s="382"/>
    </row>
    <row r="67" spans="1:10" ht="15.75" thickBot="1">
      <c r="A67" s="17" t="s">
        <v>71</v>
      </c>
      <c r="B67" s="179"/>
      <c r="C67" s="179"/>
      <c r="D67" s="179"/>
      <c r="E67" s="179"/>
      <c r="F67" s="179"/>
      <c r="G67" s="179"/>
      <c r="H67" s="179"/>
      <c r="I67" s="179"/>
      <c r="J67" s="179"/>
    </row>
    <row r="68" spans="1:10">
      <c r="A68" s="89" t="s">
        <v>72</v>
      </c>
      <c r="B68" s="179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0</v>
      </c>
    </row>
    <row r="69" spans="1:10" ht="15.75" thickBot="1">
      <c r="A69" s="94" t="s">
        <v>73</v>
      </c>
      <c r="B69" s="380">
        <v>520</v>
      </c>
      <c r="C69" s="380">
        <v>676</v>
      </c>
      <c r="D69" s="380">
        <v>312</v>
      </c>
      <c r="E69" s="12">
        <v>1040</v>
      </c>
      <c r="F69" s="380">
        <v>884</v>
      </c>
      <c r="G69" s="380">
        <v>364</v>
      </c>
      <c r="H69" s="380">
        <v>260</v>
      </c>
      <c r="I69" s="380">
        <v>312</v>
      </c>
      <c r="J69" s="380">
        <v>156</v>
      </c>
    </row>
    <row r="70" spans="1:10" ht="15.75" thickBot="1">
      <c r="B70" s="91"/>
      <c r="C70" s="52"/>
      <c r="D70" s="52"/>
      <c r="E70" s="52"/>
      <c r="F70" s="52"/>
      <c r="G70" s="52"/>
      <c r="H70" s="52"/>
      <c r="I70" s="52"/>
      <c r="J70" s="92"/>
    </row>
    <row r="71" spans="1:10" ht="15.75" thickBot="1">
      <c r="A71" s="96" t="s">
        <v>74</v>
      </c>
      <c r="B71" s="49"/>
      <c r="C71" s="51"/>
      <c r="D71" s="51"/>
      <c r="E71" s="51"/>
      <c r="F71" s="51"/>
      <c r="G71" s="51"/>
      <c r="H71" s="50"/>
      <c r="I71" s="50"/>
      <c r="J71" s="95"/>
    </row>
    <row r="72" spans="1:10" ht="15.75" thickBot="1"/>
    <row r="73" spans="1:10" ht="15.75" thickBot="1">
      <c r="B73" s="83">
        <f t="shared" ref="B73:J73" si="0">SUM(B4:B71)</f>
        <v>365270</v>
      </c>
      <c r="C73" s="83">
        <f t="shared" si="0"/>
        <v>234073</v>
      </c>
      <c r="D73" s="83">
        <f t="shared" si="0"/>
        <v>271441</v>
      </c>
      <c r="E73" s="83">
        <f t="shared" si="0"/>
        <v>416191</v>
      </c>
      <c r="F73" s="83">
        <f t="shared" si="0"/>
        <v>291209</v>
      </c>
      <c r="G73" s="83">
        <f t="shared" si="0"/>
        <v>314732</v>
      </c>
      <c r="H73" s="83">
        <f t="shared" si="0"/>
        <v>118445</v>
      </c>
      <c r="I73" s="83">
        <f t="shared" si="0"/>
        <v>78829</v>
      </c>
      <c r="J73" s="84">
        <f t="shared" si="0"/>
        <v>134227</v>
      </c>
    </row>
  </sheetData>
  <mergeCells count="1">
    <mergeCell ref="B1:J1"/>
  </mergeCells>
  <pageMargins left="0.7" right="0.7" top="0.75" bottom="0.75" header="0.3" footer="0.3"/>
  <pageSetup orientation="landscape" r:id="rId1"/>
  <headerFooter>
    <oddHeader>&amp;L2017 Annual Statistical Report&amp;CInternet Use Statistics</oddHead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193E-2A11-4B24-A2A6-FBF602534F68}">
  <dimension ref="A1:H176"/>
  <sheetViews>
    <sheetView topLeftCell="A145" workbookViewId="0">
      <selection activeCell="D161" sqref="D161:D164"/>
    </sheetView>
  </sheetViews>
  <sheetFormatPr defaultRowHeight="15"/>
  <cols>
    <col min="1" max="1" width="47" bestFit="1" customWidth="1"/>
    <col min="2" max="2" width="15.5703125" bestFit="1" customWidth="1"/>
    <col min="3" max="3" width="9" bestFit="1" customWidth="1"/>
    <col min="4" max="4" width="12.42578125" bestFit="1" customWidth="1"/>
    <col min="5" max="5" width="17.7109375" bestFit="1" customWidth="1"/>
    <col min="6" max="6" width="9" bestFit="1" customWidth="1"/>
    <col min="7" max="7" width="15.5703125" bestFit="1" customWidth="1"/>
    <col min="8" max="8" width="20.42578125" bestFit="1" customWidth="1"/>
  </cols>
  <sheetData>
    <row r="1" spans="1:8">
      <c r="A1" s="538" t="s">
        <v>2</v>
      </c>
      <c r="B1" s="736" t="s">
        <v>445</v>
      </c>
      <c r="C1" s="736"/>
      <c r="D1" s="736"/>
      <c r="E1" s="736" t="s">
        <v>446</v>
      </c>
      <c r="F1" s="736"/>
      <c r="G1" s="736"/>
      <c r="H1" s="267"/>
    </row>
    <row r="2" spans="1:8" ht="15.75" thickBot="1">
      <c r="A2" s="539" t="s">
        <v>447</v>
      </c>
      <c r="B2" s="539" t="s">
        <v>448</v>
      </c>
      <c r="C2" s="539" t="s">
        <v>449</v>
      </c>
      <c r="D2" s="539" t="s">
        <v>450</v>
      </c>
      <c r="E2" s="539" t="s">
        <v>451</v>
      </c>
      <c r="F2" s="539" t="s">
        <v>449</v>
      </c>
      <c r="G2" s="539" t="s">
        <v>452</v>
      </c>
      <c r="H2" s="539" t="s">
        <v>453</v>
      </c>
    </row>
    <row r="3" spans="1:8" ht="15.75" thickBot="1">
      <c r="A3" s="540" t="s">
        <v>15</v>
      </c>
      <c r="B3" s="541" t="s">
        <v>454</v>
      </c>
      <c r="C3" s="542">
        <v>0</v>
      </c>
      <c r="D3" s="543">
        <v>0</v>
      </c>
      <c r="E3" s="541" t="s">
        <v>455</v>
      </c>
      <c r="F3" s="542">
        <v>0</v>
      </c>
      <c r="G3" s="544">
        <v>78000</v>
      </c>
      <c r="H3" s="545">
        <f>D3+G3</f>
        <v>78000</v>
      </c>
    </row>
    <row r="4" spans="1:8">
      <c r="A4" s="546" t="s">
        <v>16</v>
      </c>
      <c r="B4" s="547" t="s">
        <v>456</v>
      </c>
      <c r="C4" s="548">
        <v>0</v>
      </c>
      <c r="D4" s="549">
        <v>1800</v>
      </c>
      <c r="E4" s="547" t="s">
        <v>457</v>
      </c>
      <c r="F4" s="548">
        <v>0</v>
      </c>
      <c r="G4" s="549">
        <v>89800</v>
      </c>
      <c r="H4" s="550">
        <f>D4+D5+D6+G4</f>
        <v>97000</v>
      </c>
    </row>
    <row r="5" spans="1:8">
      <c r="A5" s="551"/>
      <c r="B5" s="552" t="s">
        <v>458</v>
      </c>
      <c r="C5" s="553">
        <v>0</v>
      </c>
      <c r="D5" s="554">
        <v>3600</v>
      </c>
      <c r="E5" s="552"/>
      <c r="F5" s="553"/>
      <c r="G5" s="554"/>
      <c r="H5" s="555"/>
    </row>
    <row r="6" spans="1:8" ht="15.75" thickBot="1">
      <c r="A6" s="556"/>
      <c r="B6" s="557" t="s">
        <v>459</v>
      </c>
      <c r="C6" s="558">
        <v>0</v>
      </c>
      <c r="D6" s="559">
        <v>1800</v>
      </c>
      <c r="E6" s="557"/>
      <c r="F6" s="558"/>
      <c r="G6" s="559"/>
      <c r="H6" s="560"/>
    </row>
    <row r="7" spans="1:8">
      <c r="A7" s="540" t="s">
        <v>17</v>
      </c>
      <c r="B7" s="541" t="s">
        <v>460</v>
      </c>
      <c r="C7" s="542">
        <v>0</v>
      </c>
      <c r="D7" s="544">
        <v>3700</v>
      </c>
      <c r="E7" s="541" t="s">
        <v>461</v>
      </c>
      <c r="F7" s="542">
        <v>0.69</v>
      </c>
      <c r="G7" s="544">
        <v>135000</v>
      </c>
      <c r="H7" s="561">
        <f>D7+D8+D9+G7</f>
        <v>149100</v>
      </c>
    </row>
    <row r="8" spans="1:8">
      <c r="A8" s="562"/>
      <c r="B8" s="394" t="s">
        <v>462</v>
      </c>
      <c r="C8" s="563">
        <v>0</v>
      </c>
      <c r="D8" s="564">
        <v>9900</v>
      </c>
      <c r="E8" s="394"/>
      <c r="F8" s="563"/>
      <c r="G8" s="564"/>
      <c r="H8" s="565"/>
    </row>
    <row r="9" spans="1:8" ht="15.75" thickBot="1">
      <c r="A9" s="566"/>
      <c r="B9" s="567" t="s">
        <v>463</v>
      </c>
      <c r="C9" s="402">
        <v>0</v>
      </c>
      <c r="D9" s="568">
        <v>500</v>
      </c>
      <c r="E9" s="567"/>
      <c r="F9" s="402"/>
      <c r="G9" s="568"/>
      <c r="H9" s="569"/>
    </row>
    <row r="10" spans="1:8" ht="15.75" thickBot="1">
      <c r="A10" s="570" t="s">
        <v>18</v>
      </c>
      <c r="B10" s="571" t="s">
        <v>464</v>
      </c>
      <c r="C10" s="572">
        <v>0</v>
      </c>
      <c r="D10" s="573">
        <v>28000</v>
      </c>
      <c r="E10" s="571" t="s">
        <v>465</v>
      </c>
      <c r="F10" s="572">
        <v>0</v>
      </c>
      <c r="G10" s="573">
        <v>50000</v>
      </c>
      <c r="H10" s="574">
        <f>D10+G10</f>
        <v>78000</v>
      </c>
    </row>
    <row r="11" spans="1:8" ht="15.75" thickBot="1">
      <c r="A11" s="575" t="s">
        <v>20</v>
      </c>
      <c r="B11" s="576" t="s">
        <v>466</v>
      </c>
      <c r="C11" s="577">
        <v>0</v>
      </c>
      <c r="D11" s="578">
        <v>15500</v>
      </c>
      <c r="E11" s="576" t="s">
        <v>467</v>
      </c>
      <c r="F11" s="577">
        <v>0</v>
      </c>
      <c r="G11" s="578">
        <v>42500</v>
      </c>
      <c r="H11" s="579">
        <f>D11+G11</f>
        <v>58000</v>
      </c>
    </row>
    <row r="12" spans="1:8" ht="15.75" thickBot="1">
      <c r="A12" s="570" t="s">
        <v>21</v>
      </c>
      <c r="B12" s="571" t="s">
        <v>468</v>
      </c>
      <c r="C12" s="571">
        <v>0</v>
      </c>
      <c r="D12" s="573">
        <v>2000</v>
      </c>
      <c r="E12" s="571" t="s">
        <v>469</v>
      </c>
      <c r="F12" s="572">
        <v>0</v>
      </c>
      <c r="G12" s="573">
        <v>76500</v>
      </c>
      <c r="H12" s="574">
        <f>D12+G12</f>
        <v>78500</v>
      </c>
    </row>
    <row r="13" spans="1:8" ht="15.75" thickBot="1">
      <c r="A13" s="540" t="s">
        <v>22</v>
      </c>
      <c r="B13" s="541" t="s">
        <v>470</v>
      </c>
      <c r="C13" s="542">
        <v>1</v>
      </c>
      <c r="D13" s="544">
        <v>10984</v>
      </c>
      <c r="E13" s="541" t="s">
        <v>471</v>
      </c>
      <c r="F13" s="542">
        <v>1</v>
      </c>
      <c r="G13" s="544">
        <v>63000</v>
      </c>
      <c r="H13" s="561">
        <f>D13+G13</f>
        <v>73984</v>
      </c>
    </row>
    <row r="14" spans="1:8">
      <c r="A14" s="546" t="s">
        <v>23</v>
      </c>
      <c r="B14" s="580" t="s">
        <v>472</v>
      </c>
      <c r="C14" s="581">
        <v>0</v>
      </c>
      <c r="D14" s="582">
        <v>13750</v>
      </c>
      <c r="E14" s="583" t="s">
        <v>473</v>
      </c>
      <c r="F14" s="581">
        <v>0</v>
      </c>
      <c r="G14" s="584">
        <v>48918</v>
      </c>
      <c r="H14" s="550">
        <f>D14+G14+G15</f>
        <v>92668</v>
      </c>
    </row>
    <row r="15" spans="1:8" ht="15.75" thickBot="1">
      <c r="A15" s="556"/>
      <c r="B15" s="585"/>
      <c r="C15" s="586"/>
      <c r="D15" s="587"/>
      <c r="E15" s="588" t="s">
        <v>474</v>
      </c>
      <c r="F15" s="586">
        <v>0</v>
      </c>
      <c r="G15" s="589">
        <v>30000</v>
      </c>
      <c r="H15" s="560"/>
    </row>
    <row r="16" spans="1:8">
      <c r="A16" s="562" t="s">
        <v>24</v>
      </c>
      <c r="B16" s="394" t="s">
        <v>475</v>
      </c>
      <c r="C16" s="563">
        <v>0</v>
      </c>
      <c r="D16" s="564">
        <v>11000</v>
      </c>
      <c r="E16" s="394" t="s">
        <v>476</v>
      </c>
      <c r="F16" s="563">
        <v>0</v>
      </c>
      <c r="G16" s="564">
        <v>98000</v>
      </c>
      <c r="H16" s="590">
        <f>D16+D17+G16</f>
        <v>111100</v>
      </c>
    </row>
    <row r="17" spans="1:8" ht="15.75" thickBot="1">
      <c r="A17" s="566"/>
      <c r="B17" s="567" t="s">
        <v>477</v>
      </c>
      <c r="C17" s="402">
        <v>0</v>
      </c>
      <c r="D17" s="568">
        <v>2100</v>
      </c>
      <c r="E17" s="567"/>
      <c r="F17" s="402"/>
      <c r="G17" s="568"/>
      <c r="H17" s="569"/>
    </row>
    <row r="18" spans="1:8" ht="15.75" thickBot="1">
      <c r="A18" s="570" t="s">
        <v>25</v>
      </c>
      <c r="B18" s="571" t="s">
        <v>478</v>
      </c>
      <c r="C18" s="572">
        <v>0</v>
      </c>
      <c r="D18" s="573">
        <v>1200</v>
      </c>
      <c r="E18" s="571" t="s">
        <v>479</v>
      </c>
      <c r="F18" s="572">
        <v>0</v>
      </c>
      <c r="G18" s="573">
        <v>94000</v>
      </c>
      <c r="H18" s="574">
        <f>D18+G18</f>
        <v>95200</v>
      </c>
    </row>
    <row r="19" spans="1:8">
      <c r="A19" s="540" t="s">
        <v>26</v>
      </c>
      <c r="B19" s="541" t="s">
        <v>480</v>
      </c>
      <c r="C19" s="542">
        <v>0</v>
      </c>
      <c r="D19" s="544">
        <v>6000</v>
      </c>
      <c r="E19" s="541" t="s">
        <v>481</v>
      </c>
      <c r="F19" s="542">
        <v>0</v>
      </c>
      <c r="G19" s="544">
        <v>52427</v>
      </c>
      <c r="H19" s="561">
        <f>D19+D20+G19</f>
        <v>60427</v>
      </c>
    </row>
    <row r="20" spans="1:8" ht="15.75" thickBot="1">
      <c r="A20" s="566"/>
      <c r="B20" s="567" t="s">
        <v>482</v>
      </c>
      <c r="C20" s="402">
        <v>0</v>
      </c>
      <c r="D20" s="568">
        <v>2000</v>
      </c>
      <c r="E20" s="567"/>
      <c r="F20" s="402"/>
      <c r="G20" s="568"/>
      <c r="H20" s="569"/>
    </row>
    <row r="21" spans="1:8">
      <c r="A21" s="267"/>
      <c r="B21" s="267"/>
      <c r="C21" s="381"/>
      <c r="D21" s="418"/>
      <c r="E21" s="267"/>
      <c r="F21" s="381"/>
      <c r="G21" s="418"/>
      <c r="H21" s="267"/>
    </row>
    <row r="22" spans="1:8" ht="15.75" thickBot="1">
      <c r="A22" s="267" t="s">
        <v>27</v>
      </c>
      <c r="B22" s="267"/>
      <c r="C22" s="381"/>
      <c r="D22" s="418"/>
      <c r="E22" s="267"/>
      <c r="F22" s="381"/>
      <c r="G22" s="418"/>
      <c r="H22" s="267"/>
    </row>
    <row r="23" spans="1:8">
      <c r="A23" s="546" t="s">
        <v>28</v>
      </c>
      <c r="B23" s="547" t="s">
        <v>483</v>
      </c>
      <c r="C23" s="548">
        <v>2</v>
      </c>
      <c r="D23" s="549">
        <v>182151</v>
      </c>
      <c r="E23" s="547" t="s">
        <v>484</v>
      </c>
      <c r="F23" s="548">
        <v>0</v>
      </c>
      <c r="G23" s="549">
        <v>301001</v>
      </c>
      <c r="H23" s="550">
        <f>G23+D23+D24+D25+D26</f>
        <v>512284</v>
      </c>
    </row>
    <row r="24" spans="1:8">
      <c r="A24" s="551"/>
      <c r="B24" s="552" t="s">
        <v>485</v>
      </c>
      <c r="C24" s="553">
        <v>0</v>
      </c>
      <c r="D24" s="554">
        <v>2500</v>
      </c>
      <c r="E24" s="552"/>
      <c r="F24" s="553"/>
      <c r="G24" s="554"/>
      <c r="H24" s="555"/>
    </row>
    <row r="25" spans="1:8">
      <c r="A25" s="551"/>
      <c r="B25" s="552" t="s">
        <v>486</v>
      </c>
      <c r="C25" s="553">
        <v>0</v>
      </c>
      <c r="D25" s="554">
        <v>11049</v>
      </c>
      <c r="E25" s="552"/>
      <c r="F25" s="553"/>
      <c r="G25" s="554"/>
      <c r="H25" s="555"/>
    </row>
    <row r="26" spans="1:8" ht="15.75" thickBot="1">
      <c r="A26" s="556"/>
      <c r="B26" s="557" t="s">
        <v>487</v>
      </c>
      <c r="C26" s="558">
        <v>0</v>
      </c>
      <c r="D26" s="559">
        <v>15583</v>
      </c>
      <c r="E26" s="557"/>
      <c r="F26" s="558"/>
      <c r="G26" s="559"/>
      <c r="H26" s="560"/>
    </row>
    <row r="27" spans="1:8" ht="15.75" thickBot="1">
      <c r="A27" s="575" t="s">
        <v>29</v>
      </c>
      <c r="B27" s="576" t="s">
        <v>488</v>
      </c>
      <c r="C27" s="577">
        <v>3</v>
      </c>
      <c r="D27" s="578">
        <v>244088</v>
      </c>
      <c r="E27" s="576" t="s">
        <v>489</v>
      </c>
      <c r="F27" s="577">
        <v>1.1000000000000001</v>
      </c>
      <c r="G27" s="578">
        <v>219165</v>
      </c>
      <c r="H27" s="579">
        <f>D27+G27</f>
        <v>463253</v>
      </c>
    </row>
    <row r="28" spans="1:8">
      <c r="A28" s="546" t="s">
        <v>30</v>
      </c>
      <c r="B28" s="591" t="s">
        <v>490</v>
      </c>
      <c r="C28" s="548">
        <v>0</v>
      </c>
      <c r="D28" s="549">
        <v>36000</v>
      </c>
      <c r="E28" s="547" t="s">
        <v>491</v>
      </c>
      <c r="F28" s="548">
        <v>2.5</v>
      </c>
      <c r="G28" s="592">
        <v>115000</v>
      </c>
      <c r="H28" s="550">
        <f>D28+D29+D30++D31+D32+G28+G32</f>
        <v>270167</v>
      </c>
    </row>
    <row r="29" spans="1:8">
      <c r="A29" s="551"/>
      <c r="B29" s="593" t="s">
        <v>492</v>
      </c>
      <c r="C29" s="553">
        <v>0</v>
      </c>
      <c r="D29" s="554">
        <v>4700</v>
      </c>
      <c r="E29" s="552"/>
      <c r="F29" s="552"/>
      <c r="G29" s="594"/>
      <c r="H29" s="555"/>
    </row>
    <row r="30" spans="1:8">
      <c r="A30" s="551"/>
      <c r="B30" s="593" t="s">
        <v>493</v>
      </c>
      <c r="C30" s="553">
        <v>2.5</v>
      </c>
      <c r="D30" s="554">
        <v>51492</v>
      </c>
      <c r="E30" s="552"/>
      <c r="F30" s="553"/>
      <c r="G30" s="595"/>
      <c r="H30" s="555"/>
    </row>
    <row r="31" spans="1:8">
      <c r="A31" s="551"/>
      <c r="B31" s="596" t="s">
        <v>494</v>
      </c>
      <c r="C31" s="597">
        <v>0</v>
      </c>
      <c r="D31" s="598">
        <v>8200</v>
      </c>
      <c r="E31" s="599"/>
      <c r="F31" s="597"/>
      <c r="G31" s="600"/>
      <c r="H31" s="555"/>
    </row>
    <row r="32" spans="1:8" ht="15.75" thickBot="1">
      <c r="A32" s="556"/>
      <c r="B32" s="585" t="s">
        <v>495</v>
      </c>
      <c r="C32" s="586">
        <v>0</v>
      </c>
      <c r="D32" s="587">
        <v>3000</v>
      </c>
      <c r="E32" s="588" t="s">
        <v>496</v>
      </c>
      <c r="F32" s="586">
        <v>0</v>
      </c>
      <c r="G32" s="589">
        <v>51775</v>
      </c>
      <c r="H32" s="560"/>
    </row>
    <row r="33" spans="1:8">
      <c r="A33" s="601" t="s">
        <v>31</v>
      </c>
      <c r="B33" s="602" t="s">
        <v>497</v>
      </c>
      <c r="C33" s="542">
        <v>0</v>
      </c>
      <c r="D33" s="544">
        <v>11200</v>
      </c>
      <c r="E33" s="541" t="s">
        <v>498</v>
      </c>
      <c r="F33" s="542">
        <v>0</v>
      </c>
      <c r="G33" s="603">
        <v>104500</v>
      </c>
      <c r="H33" s="561">
        <f>D33+D34+D35+D36+D37+D38+G33+G37</f>
        <v>343150</v>
      </c>
    </row>
    <row r="34" spans="1:8">
      <c r="A34" s="604"/>
      <c r="B34" s="605" t="s">
        <v>499</v>
      </c>
      <c r="C34" s="563">
        <v>0</v>
      </c>
      <c r="D34" s="564">
        <v>4682</v>
      </c>
      <c r="E34" s="394"/>
      <c r="F34" s="394"/>
      <c r="G34" s="411"/>
      <c r="H34" s="565"/>
    </row>
    <row r="35" spans="1:8">
      <c r="A35" s="562"/>
      <c r="B35" s="605" t="s">
        <v>469</v>
      </c>
      <c r="C35" s="563">
        <v>0</v>
      </c>
      <c r="D35" s="564">
        <v>44523</v>
      </c>
      <c r="E35" s="394"/>
      <c r="F35" s="563"/>
      <c r="G35" s="606"/>
      <c r="H35" s="565"/>
    </row>
    <row r="36" spans="1:8">
      <c r="A36" s="562"/>
      <c r="B36" s="607" t="s">
        <v>500</v>
      </c>
      <c r="C36" s="608">
        <v>0</v>
      </c>
      <c r="D36" s="609">
        <v>8004</v>
      </c>
      <c r="E36" s="610"/>
      <c r="F36" s="608"/>
      <c r="G36" s="611"/>
      <c r="H36" s="565"/>
    </row>
    <row r="37" spans="1:8">
      <c r="A37" s="562"/>
      <c r="B37" s="612" t="s">
        <v>501</v>
      </c>
      <c r="C37" s="613">
        <v>0</v>
      </c>
      <c r="D37" s="614">
        <v>30241</v>
      </c>
      <c r="E37" s="615" t="s">
        <v>502</v>
      </c>
      <c r="F37" s="613">
        <v>0</v>
      </c>
      <c r="G37" s="616">
        <v>130000</v>
      </c>
      <c r="H37" s="565"/>
    </row>
    <row r="38" spans="1:8" ht="15.75" thickBot="1">
      <c r="A38" s="566"/>
      <c r="B38" s="617" t="s">
        <v>503</v>
      </c>
      <c r="C38" s="402">
        <v>0</v>
      </c>
      <c r="D38" s="568">
        <v>10000</v>
      </c>
      <c r="E38" s="567"/>
      <c r="F38" s="402"/>
      <c r="G38" s="618"/>
      <c r="H38" s="569"/>
    </row>
    <row r="39" spans="1:8" ht="15.75" thickBot="1">
      <c r="A39" s="556" t="s">
        <v>32</v>
      </c>
      <c r="B39" s="619" t="s">
        <v>504</v>
      </c>
      <c r="C39" s="620">
        <v>1.425</v>
      </c>
      <c r="D39" s="621">
        <v>151927</v>
      </c>
      <c r="E39" s="557" t="s">
        <v>504</v>
      </c>
      <c r="F39" s="558">
        <v>0</v>
      </c>
      <c r="G39" s="559">
        <v>100000</v>
      </c>
      <c r="H39" s="622">
        <f>D39+G39</f>
        <v>251927</v>
      </c>
    </row>
    <row r="40" spans="1:8" ht="15.75" thickBot="1">
      <c r="A40" s="623" t="s">
        <v>33</v>
      </c>
      <c r="B40" s="624" t="s">
        <v>505</v>
      </c>
      <c r="C40" s="624">
        <v>0</v>
      </c>
      <c r="D40" s="625">
        <v>192737</v>
      </c>
      <c r="E40" s="624" t="s">
        <v>506</v>
      </c>
      <c r="F40" s="624">
        <v>0</v>
      </c>
      <c r="G40" s="625">
        <v>171935</v>
      </c>
      <c r="H40" s="626">
        <f>D40+G40</f>
        <v>364672</v>
      </c>
    </row>
    <row r="41" spans="1:8" ht="15.75" thickBot="1">
      <c r="A41" s="570" t="s">
        <v>34</v>
      </c>
      <c r="B41" s="571" t="s">
        <v>507</v>
      </c>
      <c r="C41" s="572">
        <v>2.5750000000000002</v>
      </c>
      <c r="D41" s="573">
        <v>327140</v>
      </c>
      <c r="E41" s="571" t="s">
        <v>508</v>
      </c>
      <c r="F41" s="572">
        <v>0</v>
      </c>
      <c r="G41" s="627">
        <v>0</v>
      </c>
      <c r="H41" s="574">
        <f>D41+G41</f>
        <v>327140</v>
      </c>
    </row>
    <row r="42" spans="1:8">
      <c r="A42" s="601" t="s">
        <v>35</v>
      </c>
      <c r="B42" s="602" t="s">
        <v>509</v>
      </c>
      <c r="C42" s="542">
        <v>0</v>
      </c>
      <c r="D42" s="544">
        <v>2550</v>
      </c>
      <c r="E42" s="541" t="s">
        <v>510</v>
      </c>
      <c r="F42" s="542">
        <v>0</v>
      </c>
      <c r="G42" s="603">
        <v>75000</v>
      </c>
      <c r="H42" s="561">
        <f>D42+D43+D44+D45+D46+G42+G45</f>
        <v>149934</v>
      </c>
    </row>
    <row r="43" spans="1:8">
      <c r="A43" s="604"/>
      <c r="B43" s="605" t="s">
        <v>510</v>
      </c>
      <c r="C43" s="563">
        <v>0</v>
      </c>
      <c r="D43" s="564">
        <v>17650</v>
      </c>
      <c r="E43" s="394"/>
      <c r="F43" s="394"/>
      <c r="G43" s="411"/>
      <c r="H43" s="565"/>
    </row>
    <row r="44" spans="1:8">
      <c r="A44" s="562"/>
      <c r="B44" s="607" t="s">
        <v>511</v>
      </c>
      <c r="C44" s="608">
        <v>0</v>
      </c>
      <c r="D44" s="609">
        <v>8900</v>
      </c>
      <c r="E44" s="610"/>
      <c r="F44" s="608"/>
      <c r="G44" s="611"/>
      <c r="H44" s="565"/>
    </row>
    <row r="45" spans="1:8">
      <c r="A45" s="562"/>
      <c r="B45" s="612" t="s">
        <v>512</v>
      </c>
      <c r="C45" s="613">
        <v>0</v>
      </c>
      <c r="D45" s="614">
        <v>7100</v>
      </c>
      <c r="E45" s="615" t="s">
        <v>513</v>
      </c>
      <c r="F45" s="613">
        <v>0</v>
      </c>
      <c r="G45" s="616">
        <v>38334</v>
      </c>
      <c r="H45" s="565"/>
    </row>
    <row r="46" spans="1:8" ht="15.75" thickBot="1">
      <c r="A46" s="566"/>
      <c r="B46" s="617" t="s">
        <v>514</v>
      </c>
      <c r="C46" s="402">
        <v>0</v>
      </c>
      <c r="D46" s="568">
        <v>400</v>
      </c>
      <c r="E46" s="567"/>
      <c r="F46" s="402"/>
      <c r="G46" s="618"/>
      <c r="H46" s="569"/>
    </row>
    <row r="47" spans="1:8" ht="15.75" thickBot="1">
      <c r="A47" s="556" t="s">
        <v>36</v>
      </c>
      <c r="B47" s="557" t="s">
        <v>515</v>
      </c>
      <c r="C47" s="558">
        <v>0</v>
      </c>
      <c r="D47" s="559">
        <v>10000</v>
      </c>
      <c r="E47" s="557" t="s">
        <v>516</v>
      </c>
      <c r="F47" s="558">
        <v>0</v>
      </c>
      <c r="G47" s="559">
        <v>145000</v>
      </c>
      <c r="H47" s="622">
        <f>D47+G47</f>
        <v>155000</v>
      </c>
    </row>
    <row r="48" spans="1:8" ht="15.75" thickBot="1">
      <c r="A48" s="575" t="s">
        <v>37</v>
      </c>
      <c r="B48" s="576" t="s">
        <v>517</v>
      </c>
      <c r="C48" s="577">
        <v>0</v>
      </c>
      <c r="D48" s="578">
        <v>51000</v>
      </c>
      <c r="E48" s="576" t="s">
        <v>518</v>
      </c>
      <c r="F48" s="577">
        <v>0</v>
      </c>
      <c r="G48" s="578">
        <v>236000</v>
      </c>
      <c r="H48" s="579">
        <f>D48+G48</f>
        <v>287000</v>
      </c>
    </row>
    <row r="49" spans="1:8">
      <c r="A49" s="546" t="s">
        <v>38</v>
      </c>
      <c r="B49" s="580" t="s">
        <v>519</v>
      </c>
      <c r="C49" s="583">
        <v>0</v>
      </c>
      <c r="D49" s="582">
        <v>43500</v>
      </c>
      <c r="E49" s="583" t="s">
        <v>520</v>
      </c>
      <c r="F49" s="583">
        <v>0</v>
      </c>
      <c r="G49" s="584">
        <v>181500</v>
      </c>
      <c r="H49" s="550">
        <f>D49+D50+D51+G49+G50</f>
        <v>345550</v>
      </c>
    </row>
    <row r="50" spans="1:8">
      <c r="A50" s="551"/>
      <c r="B50" s="628" t="s">
        <v>521</v>
      </c>
      <c r="C50" s="629">
        <v>0</v>
      </c>
      <c r="D50" s="630">
        <v>14800</v>
      </c>
      <c r="E50" s="629" t="s">
        <v>522</v>
      </c>
      <c r="F50" s="629">
        <v>0</v>
      </c>
      <c r="G50" s="631">
        <v>95500</v>
      </c>
      <c r="H50" s="555"/>
    </row>
    <row r="51" spans="1:8" ht="15.75" thickBot="1">
      <c r="A51" s="556"/>
      <c r="B51" s="632" t="s">
        <v>523</v>
      </c>
      <c r="C51" s="557">
        <v>0</v>
      </c>
      <c r="D51" s="559">
        <v>10250</v>
      </c>
      <c r="E51" s="557"/>
      <c r="F51" s="557"/>
      <c r="G51" s="633"/>
      <c r="H51" s="560"/>
    </row>
    <row r="52" spans="1:8">
      <c r="A52" s="540" t="s">
        <v>39</v>
      </c>
      <c r="B52" s="634" t="s">
        <v>524</v>
      </c>
      <c r="C52" s="541">
        <v>0</v>
      </c>
      <c r="D52" s="544">
        <v>14313</v>
      </c>
      <c r="E52" s="541" t="s">
        <v>525</v>
      </c>
      <c r="F52" s="541">
        <v>0</v>
      </c>
      <c r="G52" s="544">
        <v>366000</v>
      </c>
      <c r="H52" s="561">
        <f>D52+D53+D54+D55+D56+G52</f>
        <v>514669</v>
      </c>
    </row>
    <row r="53" spans="1:8">
      <c r="A53" s="562"/>
      <c r="B53" s="635" t="s">
        <v>526</v>
      </c>
      <c r="C53" s="394">
        <v>0</v>
      </c>
      <c r="D53" s="564">
        <v>109192</v>
      </c>
      <c r="E53" s="394"/>
      <c r="F53" s="394"/>
      <c r="G53" s="564"/>
      <c r="H53" s="565"/>
    </row>
    <row r="54" spans="1:8">
      <c r="A54" s="562"/>
      <c r="B54" s="635" t="s">
        <v>527</v>
      </c>
      <c r="C54" s="394">
        <v>0</v>
      </c>
      <c r="D54" s="564">
        <v>9867</v>
      </c>
      <c r="E54" s="394"/>
      <c r="F54" s="394"/>
      <c r="G54" s="564"/>
      <c r="H54" s="565"/>
    </row>
    <row r="55" spans="1:8">
      <c r="A55" s="562"/>
      <c r="B55" s="635" t="s">
        <v>528</v>
      </c>
      <c r="C55" s="394">
        <v>0</v>
      </c>
      <c r="D55" s="564">
        <v>9556</v>
      </c>
      <c r="E55" s="394"/>
      <c r="F55" s="394"/>
      <c r="G55" s="564"/>
      <c r="H55" s="565"/>
    </row>
    <row r="56" spans="1:8" ht="15.75" thickBot="1">
      <c r="A56" s="566"/>
      <c r="B56" s="636" t="s">
        <v>529</v>
      </c>
      <c r="C56" s="567">
        <v>0</v>
      </c>
      <c r="D56" s="568">
        <v>5741</v>
      </c>
      <c r="E56" s="567"/>
      <c r="F56" s="567"/>
      <c r="G56" s="568"/>
      <c r="H56" s="569"/>
    </row>
    <row r="57" spans="1:8" ht="15.75" thickBot="1">
      <c r="A57" s="570" t="s">
        <v>40</v>
      </c>
      <c r="B57" s="571" t="s">
        <v>530</v>
      </c>
      <c r="C57" s="572">
        <v>0</v>
      </c>
      <c r="D57" s="573">
        <v>15000</v>
      </c>
      <c r="E57" s="571" t="s">
        <v>511</v>
      </c>
      <c r="F57" s="572">
        <v>1</v>
      </c>
      <c r="G57" s="573">
        <v>156765</v>
      </c>
      <c r="H57" s="574">
        <f>D57+G57</f>
        <v>171765</v>
      </c>
    </row>
    <row r="58" spans="1:8" ht="15.75" thickBot="1">
      <c r="A58" s="575" t="s">
        <v>41</v>
      </c>
      <c r="B58" s="637" t="s">
        <v>531</v>
      </c>
      <c r="C58" s="577">
        <v>0</v>
      </c>
      <c r="D58" s="578">
        <v>109614</v>
      </c>
      <c r="E58" s="576" t="s">
        <v>532</v>
      </c>
      <c r="F58" s="577">
        <v>1</v>
      </c>
      <c r="G58" s="578">
        <v>135061</v>
      </c>
      <c r="H58" s="579">
        <f>D58+G58</f>
        <v>244675</v>
      </c>
    </row>
    <row r="59" spans="1:8" ht="15.75" thickBot="1">
      <c r="A59" s="570" t="s">
        <v>42</v>
      </c>
      <c r="B59" s="571" t="s">
        <v>533</v>
      </c>
      <c r="C59" s="571">
        <v>0</v>
      </c>
      <c r="D59" s="573">
        <v>59009</v>
      </c>
      <c r="E59" s="571" t="s">
        <v>534</v>
      </c>
      <c r="F59" s="571">
        <v>0</v>
      </c>
      <c r="G59" s="573">
        <v>165000</v>
      </c>
      <c r="H59" s="574">
        <f>D59+G59</f>
        <v>224009</v>
      </c>
    </row>
    <row r="60" spans="1:8">
      <c r="A60" s="267"/>
      <c r="B60" s="267"/>
      <c r="C60" s="381"/>
      <c r="D60" s="418"/>
      <c r="E60" s="267"/>
      <c r="F60" s="381"/>
      <c r="G60" s="418"/>
      <c r="H60" s="267"/>
    </row>
    <row r="61" spans="1:8" ht="15.75" thickBot="1">
      <c r="A61" s="267" t="s">
        <v>43</v>
      </c>
      <c r="B61" s="267"/>
      <c r="C61" s="381"/>
      <c r="D61" s="418"/>
      <c r="E61" s="267"/>
      <c r="F61" s="381"/>
      <c r="G61" s="418"/>
      <c r="H61" s="267"/>
    </row>
    <row r="62" spans="1:8" ht="15.75" thickBot="1">
      <c r="A62" s="575" t="s">
        <v>44</v>
      </c>
      <c r="B62" s="576" t="s">
        <v>535</v>
      </c>
      <c r="C62" s="577">
        <v>0</v>
      </c>
      <c r="D62" s="578">
        <v>283920</v>
      </c>
      <c r="E62" s="576" t="s">
        <v>536</v>
      </c>
      <c r="F62" s="577">
        <v>0</v>
      </c>
      <c r="G62" s="578">
        <v>356900</v>
      </c>
      <c r="H62" s="579">
        <f>D62+G62</f>
        <v>640820</v>
      </c>
    </row>
    <row r="63" spans="1:8">
      <c r="A63" s="546" t="s">
        <v>45</v>
      </c>
      <c r="B63" s="638" t="s">
        <v>537</v>
      </c>
      <c r="C63" s="548">
        <v>2.5</v>
      </c>
      <c r="D63" s="549">
        <v>311037</v>
      </c>
      <c r="E63" s="547" t="s">
        <v>538</v>
      </c>
      <c r="F63" s="548">
        <v>2.65</v>
      </c>
      <c r="G63" s="549">
        <v>1335741</v>
      </c>
      <c r="H63" s="550">
        <f>D63+D64+D65+G63</f>
        <v>1841430</v>
      </c>
    </row>
    <row r="64" spans="1:8">
      <c r="A64" s="551"/>
      <c r="B64" s="639" t="s">
        <v>539</v>
      </c>
      <c r="C64" s="553">
        <v>3</v>
      </c>
      <c r="D64" s="554">
        <v>174652</v>
      </c>
      <c r="E64" s="552"/>
      <c r="F64" s="553"/>
      <c r="G64" s="554"/>
      <c r="H64" s="555"/>
    </row>
    <row r="65" spans="1:8" ht="15.75" thickBot="1">
      <c r="A65" s="556"/>
      <c r="B65" s="640" t="s">
        <v>540</v>
      </c>
      <c r="C65" s="558"/>
      <c r="D65" s="559">
        <v>20000</v>
      </c>
      <c r="E65" s="557"/>
      <c r="F65" s="558"/>
      <c r="G65" s="559"/>
      <c r="H65" s="560"/>
    </row>
    <row r="66" spans="1:8">
      <c r="A66" s="601" t="s">
        <v>46</v>
      </c>
      <c r="B66" s="641" t="s">
        <v>541</v>
      </c>
      <c r="C66" s="642">
        <v>0</v>
      </c>
      <c r="D66" s="643">
        <v>114583</v>
      </c>
      <c r="E66" s="642" t="s">
        <v>542</v>
      </c>
      <c r="F66" s="642">
        <v>0</v>
      </c>
      <c r="G66" s="644">
        <v>227999</v>
      </c>
      <c r="H66" s="561">
        <f>D66+D68+G66+G67+G68</f>
        <v>488272</v>
      </c>
    </row>
    <row r="67" spans="1:8">
      <c r="A67" s="604"/>
      <c r="B67" s="645"/>
      <c r="C67" s="646"/>
      <c r="D67" s="646"/>
      <c r="E67" s="646" t="s">
        <v>543</v>
      </c>
      <c r="F67" s="646">
        <v>0</v>
      </c>
      <c r="G67" s="647">
        <v>90000</v>
      </c>
      <c r="H67" s="565"/>
    </row>
    <row r="68" spans="1:8" ht="15.75" thickBot="1">
      <c r="A68" s="648"/>
      <c r="B68" s="649" t="s">
        <v>544</v>
      </c>
      <c r="C68" s="650">
        <v>0</v>
      </c>
      <c r="D68" s="651">
        <v>1530</v>
      </c>
      <c r="E68" s="650" t="s">
        <v>545</v>
      </c>
      <c r="F68" s="650">
        <v>0</v>
      </c>
      <c r="G68" s="652">
        <v>54160</v>
      </c>
      <c r="H68" s="569"/>
    </row>
    <row r="69" spans="1:8">
      <c r="A69" s="546" t="s">
        <v>47</v>
      </c>
      <c r="B69" s="547" t="s">
        <v>546</v>
      </c>
      <c r="C69" s="548">
        <v>2</v>
      </c>
      <c r="D69" s="549">
        <v>171149</v>
      </c>
      <c r="E69" s="547" t="s">
        <v>547</v>
      </c>
      <c r="F69" s="548">
        <v>0</v>
      </c>
      <c r="G69" s="549">
        <v>252000</v>
      </c>
      <c r="H69" s="550">
        <f>D69+D70+G69</f>
        <v>447149</v>
      </c>
    </row>
    <row r="70" spans="1:8" ht="15.75" thickBot="1">
      <c r="A70" s="556"/>
      <c r="B70" s="557" t="s">
        <v>548</v>
      </c>
      <c r="C70" s="558">
        <v>0</v>
      </c>
      <c r="D70" s="559">
        <v>24000</v>
      </c>
      <c r="E70" s="557"/>
      <c r="F70" s="558"/>
      <c r="G70" s="559"/>
      <c r="H70" s="560"/>
    </row>
    <row r="71" spans="1:8">
      <c r="A71" s="601" t="s">
        <v>48</v>
      </c>
      <c r="B71" s="641" t="s">
        <v>549</v>
      </c>
      <c r="C71" s="653">
        <v>0</v>
      </c>
      <c r="D71" s="643">
        <v>5000</v>
      </c>
      <c r="E71" s="642" t="s">
        <v>550</v>
      </c>
      <c r="F71" s="653">
        <v>0</v>
      </c>
      <c r="G71" s="644">
        <v>65000</v>
      </c>
      <c r="H71" s="561">
        <f>D71+D73+G71+G72+G73</f>
        <v>160000</v>
      </c>
    </row>
    <row r="72" spans="1:8">
      <c r="A72" s="604"/>
      <c r="B72" s="645"/>
      <c r="C72" s="646"/>
      <c r="D72" s="646"/>
      <c r="E72" s="646" t="s">
        <v>551</v>
      </c>
      <c r="F72" s="654">
        <v>0</v>
      </c>
      <c r="G72" s="647">
        <v>65000</v>
      </c>
      <c r="H72" s="565"/>
    </row>
    <row r="73" spans="1:8" ht="15.75" thickBot="1">
      <c r="A73" s="648"/>
      <c r="B73" s="649" t="s">
        <v>552</v>
      </c>
      <c r="C73" s="655">
        <v>0</v>
      </c>
      <c r="D73" s="651">
        <v>25000</v>
      </c>
      <c r="E73" s="650" t="s">
        <v>553</v>
      </c>
      <c r="F73" s="655">
        <v>0</v>
      </c>
      <c r="G73" s="652">
        <v>0</v>
      </c>
      <c r="H73" s="569"/>
    </row>
    <row r="74" spans="1:8">
      <c r="A74" s="546" t="s">
        <v>49</v>
      </c>
      <c r="B74" s="547" t="s">
        <v>554</v>
      </c>
      <c r="C74" s="548">
        <v>0</v>
      </c>
      <c r="D74" s="549">
        <v>180000</v>
      </c>
      <c r="E74" s="547" t="s">
        <v>555</v>
      </c>
      <c r="F74" s="548">
        <v>0</v>
      </c>
      <c r="G74" s="549">
        <v>180000</v>
      </c>
      <c r="H74" s="550">
        <f>D74+D75+D76+G74+G75</f>
        <v>390752</v>
      </c>
    </row>
    <row r="75" spans="1:8">
      <c r="A75" s="551"/>
      <c r="B75" s="552" t="s">
        <v>556</v>
      </c>
      <c r="C75" s="553">
        <v>0</v>
      </c>
      <c r="D75" s="554">
        <v>9250</v>
      </c>
      <c r="E75" s="552" t="s">
        <v>557</v>
      </c>
      <c r="F75" s="553">
        <v>0</v>
      </c>
      <c r="G75" s="554">
        <v>14002</v>
      </c>
      <c r="H75" s="555"/>
    </row>
    <row r="76" spans="1:8" ht="15.75" thickBot="1">
      <c r="A76" s="556"/>
      <c r="B76" s="557" t="s">
        <v>558</v>
      </c>
      <c r="C76" s="558">
        <v>0</v>
      </c>
      <c r="D76" s="559">
        <v>7500</v>
      </c>
      <c r="E76" s="557"/>
      <c r="F76" s="558"/>
      <c r="G76" s="559"/>
      <c r="H76" s="560"/>
    </row>
    <row r="77" spans="1:8" ht="15.75" thickBot="1">
      <c r="A77" s="575" t="s">
        <v>50</v>
      </c>
      <c r="B77" s="576" t="s">
        <v>559</v>
      </c>
      <c r="C77" s="577">
        <v>0</v>
      </c>
      <c r="D77" s="656">
        <v>0</v>
      </c>
      <c r="E77" s="576" t="s">
        <v>560</v>
      </c>
      <c r="F77" s="577">
        <v>1.37</v>
      </c>
      <c r="G77" s="578">
        <v>764565</v>
      </c>
      <c r="H77" s="657">
        <f>D77+G77</f>
        <v>764565</v>
      </c>
    </row>
    <row r="78" spans="1:8" ht="15.75" thickBot="1">
      <c r="A78" s="570" t="s">
        <v>51</v>
      </c>
      <c r="B78" s="571" t="s">
        <v>561</v>
      </c>
      <c r="C78" s="571">
        <v>0</v>
      </c>
      <c r="D78" s="573">
        <v>338826</v>
      </c>
      <c r="E78" s="571" t="s">
        <v>562</v>
      </c>
      <c r="F78" s="571">
        <v>0</v>
      </c>
      <c r="G78" s="573">
        <v>286206</v>
      </c>
      <c r="H78" s="574">
        <f>D78+G78</f>
        <v>625032</v>
      </c>
    </row>
    <row r="79" spans="1:8">
      <c r="A79" s="267"/>
      <c r="B79" s="267"/>
      <c r="C79" s="267"/>
      <c r="D79" s="658"/>
      <c r="E79" s="267"/>
      <c r="F79" s="267"/>
      <c r="G79" s="418"/>
      <c r="H79" s="267"/>
    </row>
    <row r="80" spans="1:8" ht="15.75" thickBot="1">
      <c r="A80" s="267" t="s">
        <v>52</v>
      </c>
      <c r="B80" s="267"/>
      <c r="C80" s="381"/>
      <c r="D80" s="267"/>
      <c r="E80" s="267"/>
      <c r="F80" s="381"/>
      <c r="G80" s="418"/>
      <c r="H80" s="267"/>
    </row>
    <row r="81" spans="1:8">
      <c r="A81" s="601" t="s">
        <v>53</v>
      </c>
      <c r="B81" s="602" t="s">
        <v>563</v>
      </c>
      <c r="C81" s="542">
        <v>0</v>
      </c>
      <c r="D81" s="544">
        <v>69605</v>
      </c>
      <c r="E81" s="541" t="s">
        <v>564</v>
      </c>
      <c r="F81" s="542">
        <v>1</v>
      </c>
      <c r="G81" s="603">
        <v>83653</v>
      </c>
      <c r="H81" s="561">
        <f>D81+D82+D83+D84+D85+G81+G84+G85+G86+G87</f>
        <v>486187</v>
      </c>
    </row>
    <row r="82" spans="1:8">
      <c r="A82" s="604"/>
      <c r="B82" s="605" t="s">
        <v>565</v>
      </c>
      <c r="C82" s="563">
        <v>0</v>
      </c>
      <c r="D82" s="564">
        <v>40930</v>
      </c>
      <c r="E82" s="394"/>
      <c r="F82" s="394"/>
      <c r="G82" s="411"/>
      <c r="H82" s="565"/>
    </row>
    <row r="83" spans="1:8">
      <c r="A83" s="604"/>
      <c r="B83" s="607" t="s">
        <v>566</v>
      </c>
      <c r="C83" s="608">
        <v>0</v>
      </c>
      <c r="D83" s="609">
        <v>24101</v>
      </c>
      <c r="E83" s="610"/>
      <c r="F83" s="610"/>
      <c r="G83" s="415"/>
      <c r="H83" s="565"/>
    </row>
    <row r="84" spans="1:8">
      <c r="A84" s="604"/>
      <c r="B84" s="394" t="s">
        <v>567</v>
      </c>
      <c r="C84" s="563">
        <v>0</v>
      </c>
      <c r="D84" s="564">
        <v>2248</v>
      </c>
      <c r="E84" s="394" t="s">
        <v>568</v>
      </c>
      <c r="F84" s="563">
        <v>1</v>
      </c>
      <c r="G84" s="564">
        <v>70900</v>
      </c>
      <c r="H84" s="565"/>
    </row>
    <row r="85" spans="1:8">
      <c r="A85" s="604"/>
      <c r="B85" s="394" t="s">
        <v>569</v>
      </c>
      <c r="C85" s="563">
        <v>0</v>
      </c>
      <c r="D85" s="564">
        <v>10000</v>
      </c>
      <c r="E85" s="394" t="s">
        <v>569</v>
      </c>
      <c r="F85" s="563">
        <v>1.25</v>
      </c>
      <c r="G85" s="564">
        <v>181200</v>
      </c>
      <c r="H85" s="565"/>
    </row>
    <row r="86" spans="1:8">
      <c r="A86" s="604"/>
      <c r="B86" s="645"/>
      <c r="C86" s="654"/>
      <c r="D86" s="659"/>
      <c r="E86" s="646" t="s">
        <v>570</v>
      </c>
      <c r="F86" s="654">
        <v>0</v>
      </c>
      <c r="G86" s="647">
        <v>550</v>
      </c>
      <c r="H86" s="565"/>
    </row>
    <row r="87" spans="1:8" ht="15.75" thickBot="1">
      <c r="A87" s="648"/>
      <c r="B87" s="649"/>
      <c r="C87" s="650"/>
      <c r="D87" s="650"/>
      <c r="E87" s="650" t="s">
        <v>511</v>
      </c>
      <c r="F87" s="655">
        <v>0</v>
      </c>
      <c r="G87" s="652">
        <v>3000</v>
      </c>
      <c r="H87" s="569"/>
    </row>
    <row r="88" spans="1:8" ht="15.75" thickBot="1">
      <c r="A88" s="556" t="s">
        <v>54</v>
      </c>
      <c r="B88" s="640" t="s">
        <v>571</v>
      </c>
      <c r="C88" s="558">
        <v>0</v>
      </c>
      <c r="D88" s="660">
        <v>0</v>
      </c>
      <c r="E88" s="557" t="s">
        <v>572</v>
      </c>
      <c r="F88" s="558">
        <v>0</v>
      </c>
      <c r="G88" s="559">
        <v>743484</v>
      </c>
      <c r="H88" s="661">
        <f>D88+G88</f>
        <v>743484</v>
      </c>
    </row>
    <row r="89" spans="1:8">
      <c r="A89" s="540" t="s">
        <v>55</v>
      </c>
      <c r="B89" s="634" t="s">
        <v>573</v>
      </c>
      <c r="C89" s="542">
        <v>3</v>
      </c>
      <c r="D89" s="544">
        <v>50800</v>
      </c>
      <c r="E89" s="541" t="s">
        <v>574</v>
      </c>
      <c r="F89" s="542">
        <v>0.83</v>
      </c>
      <c r="G89" s="544">
        <v>360000</v>
      </c>
      <c r="H89" s="561">
        <f>D89+D90+G89</f>
        <v>515800</v>
      </c>
    </row>
    <row r="90" spans="1:8" ht="15.75" thickBot="1">
      <c r="A90" s="566"/>
      <c r="B90" s="636" t="s">
        <v>575</v>
      </c>
      <c r="C90" s="402">
        <v>0</v>
      </c>
      <c r="D90" s="568">
        <v>105000</v>
      </c>
      <c r="E90" s="567"/>
      <c r="F90" s="402"/>
      <c r="G90" s="568"/>
      <c r="H90" s="569"/>
    </row>
    <row r="91" spans="1:8" ht="15.75" thickBot="1">
      <c r="A91" s="570" t="s">
        <v>56</v>
      </c>
      <c r="B91" s="662" t="s">
        <v>576</v>
      </c>
      <c r="C91" s="572">
        <v>0</v>
      </c>
      <c r="D91" s="627">
        <v>0</v>
      </c>
      <c r="E91" s="571" t="s">
        <v>577</v>
      </c>
      <c r="F91" s="572">
        <v>1.73</v>
      </c>
      <c r="G91" s="573">
        <v>1078706</v>
      </c>
      <c r="H91" s="663">
        <f>D91+G91</f>
        <v>1078706</v>
      </c>
    </row>
    <row r="92" spans="1:8">
      <c r="A92" s="601" t="s">
        <v>57</v>
      </c>
      <c r="B92" s="641" t="s">
        <v>578</v>
      </c>
      <c r="C92" s="653">
        <v>0.74</v>
      </c>
      <c r="D92" s="643">
        <v>64000</v>
      </c>
      <c r="E92" s="642" t="s">
        <v>579</v>
      </c>
      <c r="F92" s="642">
        <v>0</v>
      </c>
      <c r="G92" s="644">
        <v>340400</v>
      </c>
      <c r="H92" s="561">
        <f>D92+D94+G92+G93+G94</f>
        <v>619165</v>
      </c>
    </row>
    <row r="93" spans="1:8">
      <c r="A93" s="604"/>
      <c r="B93" s="645"/>
      <c r="C93" s="646"/>
      <c r="D93" s="646"/>
      <c r="E93" s="646" t="s">
        <v>580</v>
      </c>
      <c r="F93" s="654">
        <v>0</v>
      </c>
      <c r="G93" s="647">
        <v>92504</v>
      </c>
      <c r="H93" s="565"/>
    </row>
    <row r="94" spans="1:8" ht="15.75" thickBot="1">
      <c r="A94" s="648"/>
      <c r="B94" s="649" t="s">
        <v>581</v>
      </c>
      <c r="C94" s="650">
        <v>0</v>
      </c>
      <c r="D94" s="651">
        <v>9100</v>
      </c>
      <c r="E94" s="650" t="s">
        <v>582</v>
      </c>
      <c r="F94" s="650">
        <v>0</v>
      </c>
      <c r="G94" s="652">
        <v>113161</v>
      </c>
      <c r="H94" s="569"/>
    </row>
    <row r="95" spans="1:8">
      <c r="A95" s="546" t="s">
        <v>58</v>
      </c>
      <c r="B95" s="547" t="s">
        <v>583</v>
      </c>
      <c r="C95" s="548">
        <v>1.96</v>
      </c>
      <c r="D95" s="549">
        <v>872524</v>
      </c>
      <c r="E95" s="547" t="s">
        <v>584</v>
      </c>
      <c r="F95" s="548">
        <v>1.39</v>
      </c>
      <c r="G95" s="549">
        <v>817844</v>
      </c>
      <c r="H95" s="550">
        <f>D95+D96+G95</f>
        <v>1784605</v>
      </c>
    </row>
    <row r="96" spans="1:8" ht="15.75" thickBot="1">
      <c r="A96" s="556"/>
      <c r="B96" s="557" t="s">
        <v>585</v>
      </c>
      <c r="C96" s="558">
        <v>0.94</v>
      </c>
      <c r="D96" s="559">
        <v>94237</v>
      </c>
      <c r="E96" s="557"/>
      <c r="F96" s="558"/>
      <c r="G96" s="559"/>
      <c r="H96" s="560"/>
    </row>
    <row r="97" spans="1:8">
      <c r="A97" s="601" t="s">
        <v>669</v>
      </c>
      <c r="B97" s="641"/>
      <c r="C97" s="642"/>
      <c r="D97" s="642"/>
      <c r="E97" s="642" t="s">
        <v>586</v>
      </c>
      <c r="F97" s="642">
        <v>0</v>
      </c>
      <c r="G97" s="644">
        <v>72100</v>
      </c>
      <c r="H97" s="561">
        <f>D100+D101+G97+G98+G99+G100+G101</f>
        <v>356266</v>
      </c>
    </row>
    <row r="98" spans="1:8">
      <c r="A98" s="604"/>
      <c r="B98" s="645"/>
      <c r="C98" s="646"/>
      <c r="D98" s="646"/>
      <c r="E98" s="646" t="s">
        <v>570</v>
      </c>
      <c r="F98" s="646">
        <v>0</v>
      </c>
      <c r="G98" s="647">
        <v>2666</v>
      </c>
      <c r="H98" s="565"/>
    </row>
    <row r="99" spans="1:8">
      <c r="A99" s="604"/>
      <c r="B99" s="645"/>
      <c r="C99" s="654"/>
      <c r="D99" s="659"/>
      <c r="E99" s="646" t="s">
        <v>587</v>
      </c>
      <c r="F99" s="646">
        <v>0</v>
      </c>
      <c r="G99" s="647">
        <v>34000</v>
      </c>
      <c r="H99" s="565"/>
    </row>
    <row r="100" spans="1:8">
      <c r="A100" s="604"/>
      <c r="B100" s="645" t="s">
        <v>588</v>
      </c>
      <c r="C100" s="646">
        <v>0</v>
      </c>
      <c r="D100" s="659">
        <v>70000</v>
      </c>
      <c r="E100" s="646" t="s">
        <v>589</v>
      </c>
      <c r="F100" s="646">
        <v>0</v>
      </c>
      <c r="G100" s="647">
        <v>80000</v>
      </c>
      <c r="H100" s="565"/>
    </row>
    <row r="101" spans="1:8" ht="15.75" thickBot="1">
      <c r="A101" s="648"/>
      <c r="B101" s="649" t="s">
        <v>590</v>
      </c>
      <c r="C101" s="655">
        <v>0</v>
      </c>
      <c r="D101" s="651">
        <v>2500</v>
      </c>
      <c r="E101" s="650" t="s">
        <v>591</v>
      </c>
      <c r="F101" s="650">
        <v>0</v>
      </c>
      <c r="G101" s="652">
        <v>95000</v>
      </c>
      <c r="H101" s="569"/>
    </row>
    <row r="102" spans="1:8">
      <c r="A102" s="267"/>
      <c r="B102" s="267"/>
      <c r="C102" s="381"/>
      <c r="D102" s="418"/>
      <c r="E102" s="267"/>
      <c r="F102" s="267"/>
      <c r="G102" s="267"/>
      <c r="H102" s="267"/>
    </row>
    <row r="103" spans="1:8" ht="15.75" thickBot="1">
      <c r="A103" s="267" t="s">
        <v>60</v>
      </c>
      <c r="B103" s="267"/>
      <c r="C103" s="381"/>
      <c r="D103" s="418"/>
      <c r="E103" s="267"/>
      <c r="F103" s="267"/>
      <c r="G103" s="267"/>
      <c r="H103" s="267"/>
    </row>
    <row r="104" spans="1:8">
      <c r="A104" s="546" t="s">
        <v>61</v>
      </c>
      <c r="B104" s="580" t="s">
        <v>592</v>
      </c>
      <c r="C104" s="581">
        <v>0</v>
      </c>
      <c r="D104" s="582">
        <v>468203</v>
      </c>
      <c r="E104" s="583" t="s">
        <v>570</v>
      </c>
      <c r="F104" s="581">
        <v>0</v>
      </c>
      <c r="G104" s="584">
        <v>478176</v>
      </c>
      <c r="H104" s="550">
        <f>D104+D105+G104+G105</f>
        <v>1089684</v>
      </c>
    </row>
    <row r="105" spans="1:8" ht="15.75" thickBot="1">
      <c r="A105" s="556"/>
      <c r="B105" s="585" t="s">
        <v>593</v>
      </c>
      <c r="C105" s="586">
        <v>0</v>
      </c>
      <c r="D105" s="587">
        <v>52805</v>
      </c>
      <c r="E105" s="588" t="s">
        <v>594</v>
      </c>
      <c r="F105" s="586">
        <v>0</v>
      </c>
      <c r="G105" s="589">
        <v>90500</v>
      </c>
      <c r="H105" s="560"/>
    </row>
    <row r="106" spans="1:8">
      <c r="A106" s="540" t="s">
        <v>62</v>
      </c>
      <c r="B106" s="541" t="s">
        <v>595</v>
      </c>
      <c r="C106" s="542">
        <v>1.02</v>
      </c>
      <c r="D106" s="544">
        <v>100960</v>
      </c>
      <c r="E106" s="541" t="s">
        <v>596</v>
      </c>
      <c r="F106" s="542">
        <v>1.07</v>
      </c>
      <c r="G106" s="544">
        <v>1572067</v>
      </c>
      <c r="H106" s="561">
        <f>D106+D107+D108+D109+G106</f>
        <v>1881727</v>
      </c>
    </row>
    <row r="107" spans="1:8">
      <c r="A107" s="562"/>
      <c r="B107" s="394" t="s">
        <v>596</v>
      </c>
      <c r="C107" s="394">
        <v>0</v>
      </c>
      <c r="D107" s="564">
        <v>100000</v>
      </c>
      <c r="E107" s="394"/>
      <c r="F107" s="563"/>
      <c r="G107" s="564"/>
      <c r="H107" s="565"/>
    </row>
    <row r="108" spans="1:8">
      <c r="A108" s="562"/>
      <c r="B108" s="394" t="s">
        <v>597</v>
      </c>
      <c r="C108" s="394">
        <v>0</v>
      </c>
      <c r="D108" s="564">
        <v>107500</v>
      </c>
      <c r="E108" s="394"/>
      <c r="F108" s="563"/>
      <c r="G108" s="564"/>
      <c r="H108" s="565"/>
    </row>
    <row r="109" spans="1:8" ht="15.75" thickBot="1">
      <c r="A109" s="566"/>
      <c r="B109" s="567" t="s">
        <v>598</v>
      </c>
      <c r="C109" s="567">
        <v>0</v>
      </c>
      <c r="D109" s="568">
        <v>1200</v>
      </c>
      <c r="E109" s="567"/>
      <c r="F109" s="402"/>
      <c r="G109" s="568"/>
      <c r="H109" s="569"/>
    </row>
    <row r="110" spans="1:8">
      <c r="A110" s="546" t="s">
        <v>63</v>
      </c>
      <c r="B110" s="580" t="s">
        <v>599</v>
      </c>
      <c r="C110" s="581">
        <v>3</v>
      </c>
      <c r="D110" s="582">
        <v>155000</v>
      </c>
      <c r="E110" s="583" t="s">
        <v>600</v>
      </c>
      <c r="F110" s="581">
        <v>1.8</v>
      </c>
      <c r="G110" s="584">
        <v>275000</v>
      </c>
      <c r="H110" s="550">
        <f>D110+D111+D112+D113+D114+D115+D116+D117+D118+D119+D120+D121+G110+G111+G116+G118+G121</f>
        <v>1627280</v>
      </c>
    </row>
    <row r="111" spans="1:8">
      <c r="A111" s="551"/>
      <c r="B111" s="628" t="s">
        <v>601</v>
      </c>
      <c r="C111" s="629">
        <v>0</v>
      </c>
      <c r="D111" s="630">
        <v>71444</v>
      </c>
      <c r="E111" s="629" t="s">
        <v>602</v>
      </c>
      <c r="F111" s="664">
        <v>1.94</v>
      </c>
      <c r="G111" s="631">
        <v>193831</v>
      </c>
      <c r="H111" s="555"/>
    </row>
    <row r="112" spans="1:8">
      <c r="A112" s="551"/>
      <c r="B112" s="593" t="s">
        <v>603</v>
      </c>
      <c r="C112" s="553">
        <v>3</v>
      </c>
      <c r="D112" s="554">
        <v>10614</v>
      </c>
      <c r="E112" s="552"/>
      <c r="F112" s="552"/>
      <c r="G112" s="594"/>
      <c r="H112" s="555"/>
    </row>
    <row r="113" spans="1:8">
      <c r="A113" s="551"/>
      <c r="B113" s="593" t="s">
        <v>604</v>
      </c>
      <c r="C113" s="552">
        <v>0</v>
      </c>
      <c r="D113" s="554">
        <v>29256</v>
      </c>
      <c r="E113" s="552"/>
      <c r="F113" s="552"/>
      <c r="G113" s="595"/>
      <c r="H113" s="555"/>
    </row>
    <row r="114" spans="1:8">
      <c r="A114" s="551"/>
      <c r="B114" s="593" t="s">
        <v>605</v>
      </c>
      <c r="C114" s="552">
        <v>0</v>
      </c>
      <c r="D114" s="554">
        <v>10848</v>
      </c>
      <c r="E114" s="552"/>
      <c r="F114" s="552"/>
      <c r="G114" s="595"/>
      <c r="H114" s="555"/>
    </row>
    <row r="115" spans="1:8">
      <c r="A115" s="551"/>
      <c r="B115" s="596" t="s">
        <v>606</v>
      </c>
      <c r="C115" s="599">
        <v>0</v>
      </c>
      <c r="D115" s="598">
        <v>8511</v>
      </c>
      <c r="E115" s="599"/>
      <c r="F115" s="599"/>
      <c r="G115" s="600"/>
      <c r="H115" s="555"/>
    </row>
    <row r="116" spans="1:8">
      <c r="A116" s="551"/>
      <c r="B116" s="628" t="s">
        <v>607</v>
      </c>
      <c r="C116" s="629">
        <v>0</v>
      </c>
      <c r="D116" s="630">
        <v>25000</v>
      </c>
      <c r="E116" s="629" t="s">
        <v>608</v>
      </c>
      <c r="F116" s="629">
        <v>0</v>
      </c>
      <c r="G116" s="631">
        <v>208150</v>
      </c>
      <c r="H116" s="555"/>
    </row>
    <row r="117" spans="1:8">
      <c r="A117" s="551"/>
      <c r="B117" s="596" t="s">
        <v>609</v>
      </c>
      <c r="C117" s="597">
        <v>3</v>
      </c>
      <c r="D117" s="598">
        <v>114580</v>
      </c>
      <c r="E117" s="599"/>
      <c r="F117" s="599"/>
      <c r="G117" s="665"/>
      <c r="H117" s="555"/>
    </row>
    <row r="118" spans="1:8">
      <c r="A118" s="551"/>
      <c r="B118" s="593" t="s">
        <v>610</v>
      </c>
      <c r="C118" s="552">
        <v>0</v>
      </c>
      <c r="D118" s="554">
        <v>23400</v>
      </c>
      <c r="E118" s="552" t="s">
        <v>611</v>
      </c>
      <c r="F118" s="553">
        <v>2.8</v>
      </c>
      <c r="G118" s="595">
        <v>158925</v>
      </c>
      <c r="H118" s="555"/>
    </row>
    <row r="119" spans="1:8">
      <c r="A119" s="551"/>
      <c r="B119" s="593" t="s">
        <v>612</v>
      </c>
      <c r="C119" s="553">
        <v>3</v>
      </c>
      <c r="D119" s="554">
        <v>18021</v>
      </c>
      <c r="E119" s="552"/>
      <c r="F119" s="552"/>
      <c r="G119" s="595"/>
      <c r="H119" s="555"/>
    </row>
    <row r="120" spans="1:8">
      <c r="A120" s="551"/>
      <c r="B120" s="596" t="s">
        <v>613</v>
      </c>
      <c r="C120" s="597">
        <v>3</v>
      </c>
      <c r="D120" s="598">
        <v>58700</v>
      </c>
      <c r="E120" s="599"/>
      <c r="F120" s="599"/>
      <c r="G120" s="600"/>
      <c r="H120" s="555"/>
    </row>
    <row r="121" spans="1:8" ht="15.75" thickBot="1">
      <c r="A121" s="556"/>
      <c r="B121" s="585" t="s">
        <v>614</v>
      </c>
      <c r="C121" s="586">
        <v>3</v>
      </c>
      <c r="D121" s="587">
        <v>112000</v>
      </c>
      <c r="E121" s="588" t="s">
        <v>615</v>
      </c>
      <c r="F121" s="588">
        <v>0</v>
      </c>
      <c r="G121" s="589">
        <v>154000</v>
      </c>
      <c r="H121" s="560"/>
    </row>
    <row r="122" spans="1:8">
      <c r="A122" s="601" t="s">
        <v>64</v>
      </c>
      <c r="B122" s="541"/>
      <c r="C122" s="541"/>
      <c r="D122" s="541"/>
      <c r="E122" s="541" t="s">
        <v>616</v>
      </c>
      <c r="F122" s="541">
        <v>0</v>
      </c>
      <c r="G122" s="544">
        <v>136269</v>
      </c>
      <c r="H122" s="561">
        <f>D126+G122+G123+G124+G125+G126</f>
        <v>465367</v>
      </c>
    </row>
    <row r="123" spans="1:8">
      <c r="A123" s="604"/>
      <c r="B123" s="394"/>
      <c r="C123" s="563"/>
      <c r="D123" s="564"/>
      <c r="E123" s="394" t="s">
        <v>521</v>
      </c>
      <c r="F123" s="394">
        <v>0</v>
      </c>
      <c r="G123" s="564">
        <v>93000</v>
      </c>
      <c r="H123" s="565"/>
    </row>
    <row r="124" spans="1:8">
      <c r="A124" s="604"/>
      <c r="B124" s="394"/>
      <c r="C124" s="563"/>
      <c r="D124" s="564"/>
      <c r="E124" s="394" t="s">
        <v>570</v>
      </c>
      <c r="F124" s="394">
        <v>0</v>
      </c>
      <c r="G124" s="564">
        <v>20150</v>
      </c>
      <c r="H124" s="565"/>
    </row>
    <row r="125" spans="1:8">
      <c r="A125" s="604"/>
      <c r="B125" s="394"/>
      <c r="C125" s="563"/>
      <c r="D125" s="564"/>
      <c r="E125" s="394" t="s">
        <v>617</v>
      </c>
      <c r="F125" s="394">
        <v>0</v>
      </c>
      <c r="G125" s="564">
        <v>126500</v>
      </c>
      <c r="H125" s="565"/>
    </row>
    <row r="126" spans="1:8" ht="15.75" thickBot="1">
      <c r="A126" s="648"/>
      <c r="B126" s="649" t="s">
        <v>618</v>
      </c>
      <c r="C126" s="650">
        <v>0</v>
      </c>
      <c r="D126" s="651">
        <v>3948</v>
      </c>
      <c r="E126" s="650" t="s">
        <v>618</v>
      </c>
      <c r="F126" s="650">
        <v>0</v>
      </c>
      <c r="G126" s="652">
        <v>85500</v>
      </c>
      <c r="H126" s="569"/>
    </row>
    <row r="127" spans="1:8">
      <c r="A127" s="267"/>
      <c r="B127" s="267"/>
      <c r="C127" s="381"/>
      <c r="D127" s="418"/>
      <c r="E127" s="267"/>
      <c r="F127" s="267"/>
      <c r="G127" s="418"/>
      <c r="H127" s="267"/>
    </row>
    <row r="128" spans="1:8" ht="15.75" thickBot="1">
      <c r="A128" s="267" t="s">
        <v>65</v>
      </c>
      <c r="B128" s="267"/>
      <c r="C128" s="381"/>
      <c r="D128" s="418"/>
      <c r="E128" s="267"/>
      <c r="F128" s="267"/>
      <c r="G128" s="418"/>
      <c r="H128" s="267"/>
    </row>
    <row r="129" spans="1:8">
      <c r="A129" s="546" t="s">
        <v>66</v>
      </c>
      <c r="B129" s="591" t="s">
        <v>619</v>
      </c>
      <c r="C129" s="548"/>
      <c r="D129" s="549">
        <v>4170</v>
      </c>
      <c r="E129" s="547" t="s">
        <v>620</v>
      </c>
      <c r="F129" s="548">
        <v>1.25</v>
      </c>
      <c r="G129" s="592">
        <v>1726000</v>
      </c>
      <c r="H129" s="550">
        <f>D129+D130+D131+D132+D133+D134+D135+D136+D137+D138+D139+D140+D141+D142+D143+D144+G129+G135+G139+G141</f>
        <v>2315515</v>
      </c>
    </row>
    <row r="130" spans="1:8">
      <c r="A130" s="551"/>
      <c r="B130" s="593" t="s">
        <v>621</v>
      </c>
      <c r="C130" s="553"/>
      <c r="D130" s="554">
        <v>3849</v>
      </c>
      <c r="E130" s="552"/>
      <c r="F130" s="552"/>
      <c r="G130" s="594"/>
      <c r="H130" s="555"/>
    </row>
    <row r="131" spans="1:8">
      <c r="A131" s="551"/>
      <c r="B131" s="593" t="s">
        <v>622</v>
      </c>
      <c r="C131" s="553"/>
      <c r="D131" s="554">
        <v>4000</v>
      </c>
      <c r="E131" s="552"/>
      <c r="F131" s="552"/>
      <c r="G131" s="594"/>
      <c r="H131" s="555"/>
    </row>
    <row r="132" spans="1:8">
      <c r="A132" s="551"/>
      <c r="B132" s="593" t="s">
        <v>623</v>
      </c>
      <c r="C132" s="553"/>
      <c r="D132" s="554">
        <v>420</v>
      </c>
      <c r="E132" s="552"/>
      <c r="F132" s="552"/>
      <c r="G132" s="594"/>
      <c r="H132" s="555"/>
    </row>
    <row r="133" spans="1:8">
      <c r="A133" s="551"/>
      <c r="B133" s="593" t="s">
        <v>624</v>
      </c>
      <c r="C133" s="553"/>
      <c r="D133" s="554">
        <v>1500</v>
      </c>
      <c r="E133" s="552"/>
      <c r="F133" s="553"/>
      <c r="G133" s="595"/>
      <c r="H133" s="555"/>
    </row>
    <row r="134" spans="1:8">
      <c r="A134" s="551"/>
      <c r="B134" s="596" t="s">
        <v>625</v>
      </c>
      <c r="C134" s="597"/>
      <c r="D134" s="598">
        <v>7500</v>
      </c>
      <c r="E134" s="599"/>
      <c r="F134" s="597"/>
      <c r="G134" s="600"/>
      <c r="H134" s="555"/>
    </row>
    <row r="135" spans="1:8">
      <c r="A135" s="551"/>
      <c r="B135" s="628" t="s">
        <v>626</v>
      </c>
      <c r="C135" s="664"/>
      <c r="D135" s="630">
        <v>11424</v>
      </c>
      <c r="E135" s="629" t="s">
        <v>627</v>
      </c>
      <c r="F135" s="664">
        <v>0</v>
      </c>
      <c r="G135" s="631">
        <v>204050</v>
      </c>
      <c r="H135" s="555"/>
    </row>
    <row r="136" spans="1:8">
      <c r="A136" s="551"/>
      <c r="B136" s="593" t="s">
        <v>628</v>
      </c>
      <c r="C136" s="553"/>
      <c r="D136" s="554">
        <v>6000</v>
      </c>
      <c r="E136" s="552"/>
      <c r="F136" s="553"/>
      <c r="G136" s="595"/>
      <c r="H136" s="555"/>
    </row>
    <row r="137" spans="1:8">
      <c r="A137" s="551"/>
      <c r="B137" s="593" t="s">
        <v>629</v>
      </c>
      <c r="C137" s="553"/>
      <c r="D137" s="554">
        <v>1500</v>
      </c>
      <c r="E137" s="552"/>
      <c r="F137" s="553"/>
      <c r="G137" s="595"/>
      <c r="H137" s="555"/>
    </row>
    <row r="138" spans="1:8">
      <c r="A138" s="551"/>
      <c r="B138" s="596" t="s">
        <v>630</v>
      </c>
      <c r="C138" s="597"/>
      <c r="D138" s="598">
        <v>582</v>
      </c>
      <c r="E138" s="599"/>
      <c r="F138" s="597"/>
      <c r="G138" s="600"/>
      <c r="H138" s="555"/>
    </row>
    <row r="139" spans="1:8">
      <c r="A139" s="551"/>
      <c r="B139" s="628" t="s">
        <v>631</v>
      </c>
      <c r="C139" s="664"/>
      <c r="D139" s="630">
        <v>13780</v>
      </c>
      <c r="E139" s="629" t="s">
        <v>632</v>
      </c>
      <c r="F139" s="664">
        <v>0</v>
      </c>
      <c r="G139" s="631">
        <v>158562</v>
      </c>
      <c r="H139" s="555"/>
    </row>
    <row r="140" spans="1:8">
      <c r="A140" s="551"/>
      <c r="B140" s="596" t="s">
        <v>633</v>
      </c>
      <c r="C140" s="666"/>
      <c r="D140" s="667">
        <v>10000</v>
      </c>
      <c r="E140" s="599"/>
      <c r="F140" s="597"/>
      <c r="G140" s="600"/>
      <c r="H140" s="555"/>
    </row>
    <row r="141" spans="1:8">
      <c r="A141" s="551"/>
      <c r="B141" s="628" t="s">
        <v>634</v>
      </c>
      <c r="C141" s="664"/>
      <c r="D141" s="630">
        <v>500</v>
      </c>
      <c r="E141" s="629" t="s">
        <v>635</v>
      </c>
      <c r="F141" s="664">
        <v>0</v>
      </c>
      <c r="G141" s="631">
        <v>150274</v>
      </c>
      <c r="H141" s="555"/>
    </row>
    <row r="142" spans="1:8">
      <c r="A142" s="551"/>
      <c r="B142" s="593" t="s">
        <v>636</v>
      </c>
      <c r="C142" s="553"/>
      <c r="D142" s="554">
        <v>400</v>
      </c>
      <c r="E142" s="552"/>
      <c r="F142" s="552"/>
      <c r="G142" s="594"/>
      <c r="H142" s="555"/>
    </row>
    <row r="143" spans="1:8">
      <c r="A143" s="551"/>
      <c r="B143" s="593" t="s">
        <v>637</v>
      </c>
      <c r="C143" s="553"/>
      <c r="D143" s="554">
        <v>5004</v>
      </c>
      <c r="E143" s="552"/>
      <c r="F143" s="553"/>
      <c r="G143" s="595"/>
      <c r="H143" s="555"/>
    </row>
    <row r="144" spans="1:8" ht="15.75" thickBot="1">
      <c r="A144" s="556"/>
      <c r="B144" s="632" t="s">
        <v>638</v>
      </c>
      <c r="C144" s="558"/>
      <c r="D144" s="559">
        <v>6000</v>
      </c>
      <c r="E144" s="557"/>
      <c r="F144" s="558"/>
      <c r="G144" s="633"/>
      <c r="H144" s="560"/>
    </row>
    <row r="145" spans="1:8">
      <c r="A145" s="601" t="s">
        <v>67</v>
      </c>
      <c r="B145" s="602" t="s">
        <v>639</v>
      </c>
      <c r="C145" s="541">
        <v>0</v>
      </c>
      <c r="D145" s="544">
        <v>117445</v>
      </c>
      <c r="E145" s="541" t="s">
        <v>640</v>
      </c>
      <c r="F145" s="541">
        <v>0</v>
      </c>
      <c r="G145" s="603">
        <v>1341079</v>
      </c>
      <c r="H145" s="561">
        <f>D145+D146+D147+D148+D149+D150+D151+D152+D153+D154+D155+G145+G149+G150+G153+G155</f>
        <v>3998313</v>
      </c>
    </row>
    <row r="146" spans="1:8">
      <c r="A146" s="604"/>
      <c r="B146" s="605" t="s">
        <v>641</v>
      </c>
      <c r="C146" s="394">
        <v>0</v>
      </c>
      <c r="D146" s="564">
        <v>112500</v>
      </c>
      <c r="E146" s="394"/>
      <c r="F146" s="394"/>
      <c r="G146" s="411"/>
      <c r="H146" s="565"/>
    </row>
    <row r="147" spans="1:8">
      <c r="A147" s="604"/>
      <c r="B147" s="605" t="s">
        <v>642</v>
      </c>
      <c r="C147" s="394">
        <v>0</v>
      </c>
      <c r="D147" s="564">
        <v>317821</v>
      </c>
      <c r="E147" s="394"/>
      <c r="F147" s="394"/>
      <c r="G147" s="411"/>
      <c r="H147" s="565"/>
    </row>
    <row r="148" spans="1:8">
      <c r="A148" s="604"/>
      <c r="B148" s="607" t="s">
        <v>643</v>
      </c>
      <c r="C148" s="610">
        <v>0</v>
      </c>
      <c r="D148" s="609">
        <v>350000</v>
      </c>
      <c r="E148" s="610"/>
      <c r="F148" s="610"/>
      <c r="G148" s="415"/>
      <c r="H148" s="565"/>
    </row>
    <row r="149" spans="1:8">
      <c r="A149" s="604"/>
      <c r="B149" s="645" t="s">
        <v>644</v>
      </c>
      <c r="C149" s="646">
        <v>0</v>
      </c>
      <c r="D149" s="659">
        <v>300787</v>
      </c>
      <c r="E149" s="646" t="s">
        <v>645</v>
      </c>
      <c r="F149" s="646">
        <v>0</v>
      </c>
      <c r="G149" s="647">
        <v>401648</v>
      </c>
      <c r="H149" s="565"/>
    </row>
    <row r="150" spans="1:8">
      <c r="A150" s="562"/>
      <c r="B150" s="612" t="s">
        <v>646</v>
      </c>
      <c r="C150" s="615">
        <v>0</v>
      </c>
      <c r="D150" s="614">
        <v>228200</v>
      </c>
      <c r="E150" s="615" t="s">
        <v>647</v>
      </c>
      <c r="F150" s="615">
        <v>0</v>
      </c>
      <c r="G150" s="616">
        <v>268133</v>
      </c>
      <c r="H150" s="565"/>
    </row>
    <row r="151" spans="1:8">
      <c r="A151" s="562"/>
      <c r="B151" s="605" t="s">
        <v>648</v>
      </c>
      <c r="C151" s="394">
        <v>0</v>
      </c>
      <c r="D151" s="564">
        <v>11491</v>
      </c>
      <c r="E151" s="394"/>
      <c r="F151" s="394"/>
      <c r="G151" s="606"/>
      <c r="H151" s="565"/>
    </row>
    <row r="152" spans="1:8">
      <c r="A152" s="562"/>
      <c r="B152" s="607" t="s">
        <v>649</v>
      </c>
      <c r="C152" s="610">
        <v>0</v>
      </c>
      <c r="D152" s="609">
        <v>3000</v>
      </c>
      <c r="E152" s="610"/>
      <c r="F152" s="610"/>
      <c r="G152" s="611"/>
      <c r="H152" s="565"/>
    </row>
    <row r="153" spans="1:8">
      <c r="A153" s="562"/>
      <c r="B153" s="612" t="s">
        <v>650</v>
      </c>
      <c r="C153" s="615">
        <v>0</v>
      </c>
      <c r="D153" s="614">
        <v>16564</v>
      </c>
      <c r="E153" s="615" t="s">
        <v>651</v>
      </c>
      <c r="F153" s="615">
        <v>0</v>
      </c>
      <c r="G153" s="616">
        <v>168000</v>
      </c>
      <c r="H153" s="565"/>
    </row>
    <row r="154" spans="1:8">
      <c r="A154" s="562"/>
      <c r="B154" s="607" t="s">
        <v>652</v>
      </c>
      <c r="C154" s="610">
        <v>0</v>
      </c>
      <c r="D154" s="609">
        <v>85000</v>
      </c>
      <c r="E154" s="610"/>
      <c r="F154" s="610"/>
      <c r="G154" s="611"/>
      <c r="H154" s="565"/>
    </row>
    <row r="155" spans="1:8" ht="15.75" thickBot="1">
      <c r="A155" s="566"/>
      <c r="B155" s="649" t="s">
        <v>653</v>
      </c>
      <c r="C155" s="650">
        <v>0</v>
      </c>
      <c r="D155" s="651">
        <v>13145</v>
      </c>
      <c r="E155" s="650" t="s">
        <v>653</v>
      </c>
      <c r="F155" s="650">
        <v>0</v>
      </c>
      <c r="G155" s="652">
        <v>263500</v>
      </c>
      <c r="H155" s="569"/>
    </row>
    <row r="156" spans="1:8">
      <c r="A156" s="546" t="s">
        <v>68</v>
      </c>
      <c r="B156" s="547" t="s">
        <v>654</v>
      </c>
      <c r="C156" s="547">
        <v>0</v>
      </c>
      <c r="D156" s="549">
        <v>365000</v>
      </c>
      <c r="E156" s="547" t="s">
        <v>655</v>
      </c>
      <c r="F156" s="547">
        <v>0</v>
      </c>
      <c r="G156" s="549">
        <v>875000</v>
      </c>
      <c r="H156" s="550">
        <f>D156+D157+D158+D159+G156</f>
        <v>2253250</v>
      </c>
    </row>
    <row r="157" spans="1:8">
      <c r="A157" s="551"/>
      <c r="B157" s="552" t="s">
        <v>656</v>
      </c>
      <c r="C157" s="552">
        <v>0</v>
      </c>
      <c r="D157" s="554">
        <v>695000</v>
      </c>
      <c r="E157" s="552"/>
      <c r="F157" s="552"/>
      <c r="G157" s="554"/>
      <c r="H157" s="555"/>
    </row>
    <row r="158" spans="1:8">
      <c r="A158" s="551"/>
      <c r="B158" s="552" t="s">
        <v>657</v>
      </c>
      <c r="C158" s="552">
        <v>0</v>
      </c>
      <c r="D158" s="554">
        <v>168250</v>
      </c>
      <c r="E158" s="552"/>
      <c r="F158" s="552"/>
      <c r="G158" s="554"/>
      <c r="H158" s="555"/>
    </row>
    <row r="159" spans="1:8" ht="15.75" thickBot="1">
      <c r="A159" s="556"/>
      <c r="B159" s="557" t="s">
        <v>658</v>
      </c>
      <c r="C159" s="557">
        <v>0</v>
      </c>
      <c r="D159" s="559">
        <v>150000</v>
      </c>
      <c r="E159" s="557"/>
      <c r="F159" s="557"/>
      <c r="G159" s="559"/>
      <c r="H159" s="560"/>
    </row>
    <row r="160" spans="1:8" ht="15.75" thickBot="1">
      <c r="A160" s="575" t="s">
        <v>70</v>
      </c>
      <c r="B160" s="576" t="s">
        <v>659</v>
      </c>
      <c r="C160" s="577">
        <v>1.6</v>
      </c>
      <c r="D160" s="578">
        <v>1897000</v>
      </c>
      <c r="E160" s="576" t="s">
        <v>660</v>
      </c>
      <c r="F160" s="577">
        <v>0.91300000000000003</v>
      </c>
      <c r="G160" s="578">
        <v>1605284</v>
      </c>
      <c r="H160" s="579">
        <f>D160+G160</f>
        <v>3502284</v>
      </c>
    </row>
    <row r="161" spans="1:8">
      <c r="A161" s="546" t="s">
        <v>69</v>
      </c>
      <c r="B161" s="591" t="s">
        <v>661</v>
      </c>
      <c r="C161" s="548">
        <v>1</v>
      </c>
      <c r="D161" s="549">
        <v>263568</v>
      </c>
      <c r="E161" s="547" t="s">
        <v>659</v>
      </c>
      <c r="F161" s="548">
        <v>1.68</v>
      </c>
      <c r="G161" s="592">
        <v>2754843</v>
      </c>
      <c r="H161" s="550">
        <f>D161+D162+D163+D164+G161+G165</f>
        <v>3486160</v>
      </c>
    </row>
    <row r="162" spans="1:8">
      <c r="A162" s="551"/>
      <c r="B162" s="593" t="s">
        <v>662</v>
      </c>
      <c r="C162" s="553">
        <v>1</v>
      </c>
      <c r="D162" s="554">
        <v>94000</v>
      </c>
      <c r="E162" s="552"/>
      <c r="F162" s="552"/>
      <c r="G162" s="594"/>
      <c r="H162" s="555"/>
    </row>
    <row r="163" spans="1:8">
      <c r="A163" s="551"/>
      <c r="B163" s="593" t="s">
        <v>663</v>
      </c>
      <c r="C163" s="553">
        <v>1</v>
      </c>
      <c r="D163" s="554">
        <v>135000</v>
      </c>
      <c r="E163" s="552"/>
      <c r="F163" s="552"/>
      <c r="G163" s="594"/>
      <c r="H163" s="555"/>
    </row>
    <row r="164" spans="1:8">
      <c r="A164" s="551"/>
      <c r="B164" s="596" t="s">
        <v>664</v>
      </c>
      <c r="C164" s="597">
        <v>1</v>
      </c>
      <c r="D164" s="598">
        <v>106881</v>
      </c>
      <c r="E164" s="599"/>
      <c r="F164" s="599"/>
      <c r="G164" s="665"/>
      <c r="H164" s="555"/>
    </row>
    <row r="165" spans="1:8" ht="15.75" thickBot="1">
      <c r="A165" s="556"/>
      <c r="B165" s="585"/>
      <c r="C165" s="586"/>
      <c r="D165" s="587"/>
      <c r="E165" s="588" t="s">
        <v>665</v>
      </c>
      <c r="F165" s="586">
        <v>1</v>
      </c>
      <c r="G165" s="589">
        <v>131868</v>
      </c>
      <c r="H165" s="560"/>
    </row>
    <row r="166" spans="1:8">
      <c r="A166" s="267"/>
      <c r="B166" s="267"/>
      <c r="C166" s="381"/>
      <c r="D166" s="418"/>
      <c r="E166" s="267"/>
      <c r="F166" s="267"/>
      <c r="G166" s="267"/>
      <c r="H166" s="267"/>
    </row>
    <row r="167" spans="1:8" ht="15.75" thickBot="1">
      <c r="A167" s="267" t="s">
        <v>71</v>
      </c>
      <c r="B167" s="267"/>
      <c r="C167" s="267"/>
      <c r="D167" s="267"/>
      <c r="E167" s="267"/>
      <c r="F167" s="267"/>
      <c r="G167" s="267"/>
      <c r="H167" s="267"/>
    </row>
    <row r="168" spans="1:8" ht="15.75" thickBot="1">
      <c r="A168" s="623" t="s">
        <v>72</v>
      </c>
      <c r="B168" s="624" t="s">
        <v>666</v>
      </c>
      <c r="C168" s="668">
        <v>0</v>
      </c>
      <c r="D168" s="625">
        <v>68725</v>
      </c>
      <c r="E168" s="624" t="s">
        <v>481</v>
      </c>
      <c r="F168" s="668">
        <v>0</v>
      </c>
      <c r="G168" s="625">
        <v>15400</v>
      </c>
      <c r="H168" s="626">
        <f>D168+G168</f>
        <v>84125</v>
      </c>
    </row>
    <row r="169" spans="1:8" ht="15.75" thickBot="1">
      <c r="A169" s="570" t="s">
        <v>73</v>
      </c>
      <c r="B169" s="571" t="s">
        <v>667</v>
      </c>
      <c r="C169" s="572">
        <v>0</v>
      </c>
      <c r="D169" s="573">
        <v>327252</v>
      </c>
      <c r="E169" s="571" t="s">
        <v>655</v>
      </c>
      <c r="F169" s="572">
        <v>0</v>
      </c>
      <c r="G169" s="627">
        <v>0</v>
      </c>
      <c r="H169" s="574">
        <f>D169+G169</f>
        <v>327252</v>
      </c>
    </row>
    <row r="170" spans="1:8" ht="15.75" thickBot="1">
      <c r="A170" s="387"/>
      <c r="B170" s="387"/>
      <c r="C170" s="387"/>
      <c r="D170" s="387"/>
      <c r="E170" s="387"/>
      <c r="F170" s="387"/>
      <c r="G170" s="387"/>
      <c r="H170" s="387"/>
    </row>
    <row r="171" spans="1:8" ht="15.75" thickBot="1">
      <c r="A171" s="669" t="s">
        <v>668</v>
      </c>
      <c r="B171" s="670"/>
      <c r="C171" s="670"/>
      <c r="D171" s="671">
        <f>SUM(D3:D169)</f>
        <v>12408233</v>
      </c>
      <c r="E171" s="670"/>
      <c r="F171" s="670"/>
      <c r="G171" s="672">
        <f>SUM(G3:G169)</f>
        <v>25162131</v>
      </c>
      <c r="H171" s="673">
        <f>SUM(H3:H169)</f>
        <v>37570364</v>
      </c>
    </row>
    <row r="173" spans="1:8">
      <c r="A173" t="s">
        <v>670</v>
      </c>
    </row>
    <row r="174" spans="1:8">
      <c r="A174" t="s">
        <v>671</v>
      </c>
    </row>
    <row r="175" spans="1:8">
      <c r="A175" t="s">
        <v>672</v>
      </c>
    </row>
    <row r="176" spans="1:8">
      <c r="A176" t="s">
        <v>673</v>
      </c>
    </row>
  </sheetData>
  <mergeCells count="2"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Operations</vt:lpstr>
      <vt:lpstr>Income</vt:lpstr>
      <vt:lpstr>Expenditures</vt:lpstr>
      <vt:lpstr>Collections </vt:lpstr>
      <vt:lpstr>Systemwide Circulation</vt:lpstr>
      <vt:lpstr>Library Services</vt:lpstr>
      <vt:lpstr>Technology Services</vt:lpstr>
      <vt:lpstr>Internet Use Statistics</vt:lpstr>
      <vt:lpstr>City and County Funds</vt:lpstr>
      <vt:lpstr>Circulation by Branch</vt:lpstr>
      <vt:lpstr>'Circulation by Branch'!Print_Titles</vt:lpstr>
      <vt:lpstr>'Collections '!Print_Titles</vt:lpstr>
      <vt:lpstr>Expenditures!Print_Titles</vt:lpstr>
      <vt:lpstr>Income!Print_Titles</vt:lpstr>
      <vt:lpstr>'Internet Use Statistics'!Print_Titles</vt:lpstr>
      <vt:lpstr>'Library Services'!Print_Titles</vt:lpstr>
      <vt:lpstr>Operations!Print_Titles</vt:lpstr>
      <vt:lpstr>'Systemwide Circulation'!Print_Titles</vt:lpstr>
      <vt:lpstr>'Technology Services'!Print_Titles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jgarretson</dc:creator>
  <cp:lastModifiedBy>tcarr</cp:lastModifiedBy>
  <cp:lastPrinted>2017-08-14T16:33:31Z</cp:lastPrinted>
  <dcterms:created xsi:type="dcterms:W3CDTF">2016-05-10T13:48:21Z</dcterms:created>
  <dcterms:modified xsi:type="dcterms:W3CDTF">2018-11-05T21:54:46Z</dcterms:modified>
</cp:coreProperties>
</file>