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\Desktop\MLC Website\"/>
    </mc:Choice>
  </mc:AlternateContent>
  <bookViews>
    <workbookView xWindow="0" yWindow="0" windowWidth="20490" windowHeight="7755" tabRatio="655" firstSheet="2" activeTab="4"/>
  </bookViews>
  <sheets>
    <sheet name="Operations" sheetId="1" r:id="rId1"/>
    <sheet name="Income" sheetId="2" r:id="rId2"/>
    <sheet name="Expenditures" sheetId="3" r:id="rId3"/>
    <sheet name="Materials" sheetId="4" r:id="rId4"/>
    <sheet name="Services" sheetId="5" r:id="rId5"/>
    <sheet name="Technology" sheetId="6" r:id="rId6"/>
    <sheet name="Funding City and County" sheetId="7" r:id="rId7"/>
    <sheet name="Circulation by Branch" sheetId="11" r:id="rId8"/>
  </sheets>
  <calcPr calcId="152511"/>
</workbook>
</file>

<file path=xl/calcChain.xml><?xml version="1.0" encoding="utf-8"?>
<calcChain xmlns="http://schemas.openxmlformats.org/spreadsheetml/2006/main">
  <c r="G246" i="11" l="1"/>
  <c r="F246" i="11"/>
  <c r="L20" i="3"/>
  <c r="J20" i="3"/>
  <c r="E20" i="3"/>
  <c r="Q6" i="4"/>
  <c r="L6" i="4"/>
  <c r="N6" i="2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B76" i="6"/>
  <c r="P75" i="5"/>
  <c r="O75" i="5"/>
  <c r="L75" i="5"/>
  <c r="M75" i="5"/>
  <c r="N75" i="5"/>
  <c r="K75" i="5"/>
  <c r="I75" i="5"/>
  <c r="G75" i="5"/>
  <c r="C75" i="5"/>
  <c r="D75" i="5"/>
  <c r="E75" i="5"/>
  <c r="F75" i="5"/>
  <c r="B75" i="5"/>
  <c r="M75" i="4"/>
  <c r="H11" i="7"/>
  <c r="G160" i="7"/>
  <c r="D160" i="7"/>
  <c r="H38" i="7"/>
  <c r="H29" i="7"/>
  <c r="H12" i="7"/>
  <c r="H4" i="7"/>
  <c r="H160" i="7" s="1"/>
  <c r="P75" i="4"/>
  <c r="Q75" i="4" s="1"/>
  <c r="O75" i="4"/>
  <c r="N75" i="4"/>
  <c r="K75" i="4"/>
  <c r="C75" i="4"/>
  <c r="D75" i="4"/>
  <c r="E75" i="4"/>
  <c r="F75" i="4"/>
  <c r="G75" i="4"/>
  <c r="H75" i="4"/>
  <c r="I75" i="4"/>
  <c r="J75" i="4"/>
  <c r="B75" i="4"/>
  <c r="N75" i="3"/>
  <c r="M76" i="2"/>
  <c r="L76" i="2"/>
  <c r="J76" i="2"/>
  <c r="H76" i="2"/>
  <c r="F76" i="2"/>
  <c r="C76" i="2"/>
  <c r="D76" i="2"/>
  <c r="B76" i="2"/>
  <c r="D79" i="1"/>
  <c r="C79" i="1"/>
  <c r="E79" i="1"/>
  <c r="K79" i="1"/>
  <c r="J79" i="1"/>
  <c r="I79" i="1"/>
  <c r="G79" i="1"/>
  <c r="H79" i="1"/>
  <c r="F79" i="1"/>
  <c r="M75" i="3"/>
  <c r="K75" i="3"/>
  <c r="G75" i="3"/>
  <c r="H75" i="3"/>
  <c r="I75" i="3"/>
  <c r="F75" i="3"/>
  <c r="C75" i="3"/>
  <c r="D75" i="3"/>
  <c r="B75" i="3"/>
  <c r="H159" i="7"/>
  <c r="H157" i="7"/>
  <c r="H156" i="7"/>
  <c r="H155" i="7"/>
  <c r="H154" i="7"/>
  <c r="H153" i="7"/>
  <c r="H152" i="7"/>
  <c r="H147" i="7"/>
  <c r="H145" i="7"/>
  <c r="H143" i="7"/>
  <c r="H138" i="7"/>
  <c r="H135" i="7"/>
  <c r="H132" i="7"/>
  <c r="H130" i="7"/>
  <c r="H127" i="7"/>
  <c r="H124" i="7"/>
  <c r="H122" i="7"/>
  <c r="H121" i="7"/>
  <c r="H116" i="7"/>
  <c r="H115" i="7"/>
  <c r="H102" i="7"/>
  <c r="H101" i="7"/>
  <c r="H100" i="7"/>
  <c r="H95" i="7"/>
  <c r="H99" i="7"/>
  <c r="H94" i="7"/>
  <c r="H91" i="7"/>
  <c r="H89" i="7"/>
  <c r="H86" i="7"/>
  <c r="H85" i="7"/>
  <c r="H80" i="7"/>
  <c r="H79" i="7"/>
  <c r="H74" i="7"/>
  <c r="H73" i="7"/>
  <c r="H72" i="7"/>
  <c r="H68" i="7"/>
  <c r="H67" i="7"/>
  <c r="H65" i="7"/>
  <c r="H64" i="7"/>
  <c r="H51" i="7"/>
  <c r="H50" i="7"/>
  <c r="H44" i="7"/>
  <c r="H35" i="7"/>
  <c r="H30" i="7"/>
  <c r="H15" i="7"/>
  <c r="H6" i="7"/>
  <c r="H5" i="7"/>
  <c r="E6" i="3"/>
  <c r="E7" i="3"/>
  <c r="E8" i="3"/>
  <c r="E9" i="3"/>
  <c r="E10" i="3"/>
  <c r="E11" i="3"/>
  <c r="E12" i="3"/>
  <c r="E13" i="3"/>
  <c r="E14" i="3"/>
  <c r="E15" i="3"/>
  <c r="E16" i="3"/>
  <c r="J6" i="3"/>
  <c r="J7" i="3"/>
  <c r="J8" i="3"/>
  <c r="J9" i="3"/>
  <c r="J10" i="3"/>
  <c r="J11" i="3"/>
  <c r="J12" i="3"/>
  <c r="J13" i="3"/>
  <c r="J14" i="3"/>
  <c r="J15" i="3"/>
  <c r="J16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L7" i="3"/>
  <c r="L8" i="3"/>
  <c r="L9" i="3"/>
  <c r="L10" i="3"/>
  <c r="L11" i="3"/>
  <c r="L12" i="3"/>
  <c r="L13" i="3"/>
  <c r="L14" i="3"/>
  <c r="L15" i="3"/>
  <c r="L16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8" i="3"/>
  <c r="L39" i="3"/>
  <c r="L40" i="3"/>
  <c r="L41" i="3"/>
  <c r="L42" i="3"/>
  <c r="L43" i="3"/>
  <c r="L44" i="3"/>
  <c r="L45" i="3"/>
  <c r="L46" i="3"/>
  <c r="L49" i="3"/>
  <c r="L50" i="3"/>
  <c r="L51" i="3"/>
  <c r="L52" i="3"/>
  <c r="L53" i="3"/>
  <c r="L56" i="3"/>
  <c r="L57" i="3"/>
  <c r="L58" i="3"/>
  <c r="L59" i="3"/>
  <c r="L60" i="3"/>
  <c r="L63" i="3"/>
  <c r="L64" i="3"/>
  <c r="L65" i="3"/>
  <c r="L66" i="3"/>
  <c r="L67" i="3"/>
  <c r="L72" i="3"/>
  <c r="L73" i="3"/>
  <c r="L6" i="3"/>
  <c r="E56" i="3"/>
  <c r="J56" i="3"/>
  <c r="E57" i="3"/>
  <c r="J57" i="3"/>
  <c r="E58" i="3"/>
  <c r="J58" i="3"/>
  <c r="E59" i="3"/>
  <c r="J59" i="3"/>
  <c r="E60" i="3"/>
  <c r="J60" i="3"/>
  <c r="E63" i="3"/>
  <c r="J63" i="3"/>
  <c r="E64" i="3"/>
  <c r="J64" i="3"/>
  <c r="E65" i="3"/>
  <c r="J65" i="3"/>
  <c r="E66" i="3"/>
  <c r="J66" i="3"/>
  <c r="E67" i="3"/>
  <c r="J67" i="3"/>
  <c r="E72" i="3"/>
  <c r="J72" i="3"/>
  <c r="E73" i="3"/>
  <c r="J73" i="3"/>
  <c r="J33" i="3"/>
  <c r="J38" i="3"/>
  <c r="J39" i="3"/>
  <c r="J40" i="3"/>
  <c r="J41" i="3"/>
  <c r="J42" i="3"/>
  <c r="J43" i="3"/>
  <c r="J44" i="3"/>
  <c r="J45" i="3"/>
  <c r="J46" i="3"/>
  <c r="J49" i="3"/>
  <c r="J50" i="3"/>
  <c r="J51" i="3"/>
  <c r="J52" i="3"/>
  <c r="J53" i="3"/>
  <c r="E38" i="3"/>
  <c r="E39" i="3"/>
  <c r="E40" i="3"/>
  <c r="E41" i="3"/>
  <c r="E42" i="3"/>
  <c r="E43" i="3"/>
  <c r="E44" i="3"/>
  <c r="E45" i="3"/>
  <c r="E46" i="3"/>
  <c r="E49" i="3"/>
  <c r="E50" i="3"/>
  <c r="E51" i="3"/>
  <c r="E52" i="3"/>
  <c r="E53" i="3"/>
</calcChain>
</file>

<file path=xl/sharedStrings.xml><?xml version="1.0" encoding="utf-8"?>
<sst xmlns="http://schemas.openxmlformats.org/spreadsheetml/2006/main" count="1639" uniqueCount="649">
  <si>
    <t>Population</t>
  </si>
  <si>
    <t>Hours Weekly</t>
  </si>
  <si>
    <t>Days Weekly</t>
  </si>
  <si>
    <t xml:space="preserve">HQ &amp; Branches </t>
  </si>
  <si>
    <t>Total Lib</t>
  </si>
  <si>
    <t>ALA Lib</t>
  </si>
  <si>
    <t>Other</t>
  </si>
  <si>
    <t>Total</t>
  </si>
  <si>
    <t>FTE</t>
  </si>
  <si>
    <t>Volunteer Hours</t>
  </si>
  <si>
    <t>Director Salary Range</t>
  </si>
  <si>
    <t>Library Systems by Population</t>
  </si>
  <si>
    <t>Group I - Under 20,000 Population</t>
  </si>
  <si>
    <t>BENTON COUNTY LIBRARY</t>
  </si>
  <si>
    <t>CARROLL COUNTY PUBLIC LIBRARY SYSTEM</t>
  </si>
  <si>
    <t>COVINGTON COUNTY LIBRARY SYSTEM</t>
  </si>
  <si>
    <t>HARRIETTE PERSON MEMORIAL LIBRARY</t>
  </si>
  <si>
    <t>HUMPHREYS COUNTY LIBRARY SYSTEM</t>
  </si>
  <si>
    <t>MARKS-QUITMAN COUNTY LIBRARY</t>
  </si>
  <si>
    <t>NOXUBEE COUNTY LIBRARY</t>
  </si>
  <si>
    <t>SHARKEY-ISSAQUENA COUNTY LIBRARY</t>
  </si>
  <si>
    <t>TALLAHATCHIE COUNTY LIBRARY</t>
  </si>
  <si>
    <t>YALOBUSHA COUNTY LIBRARY</t>
  </si>
  <si>
    <t>Group II - 20,001 to 40,000</t>
  </si>
  <si>
    <t>BOLIVAR COUNTY LIBRARY</t>
  </si>
  <si>
    <t xml:space="preserve">CARNEGIE PUBLIC LIBRARY </t>
  </si>
  <si>
    <t>COPIAH-JEFFERSON REGIONAL LIBRARY</t>
  </si>
  <si>
    <t>EAST MISSISSIPPI REGIONAL LIBRARY</t>
  </si>
  <si>
    <t>ELIZABETH JONES LIBRARY</t>
  </si>
  <si>
    <t>GREENWOOD-LEFLORE PUBLIC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</si>
  <si>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</si>
  <si>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</si>
  <si>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</si>
  <si>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</si>
  <si>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</si>
  <si>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</si>
  <si>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</si>
  <si>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</si>
  <si>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</si>
  <si>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</si>
  <si>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</si>
  <si>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LAMAR COUNTY LIBRARY SYSTEM</t>
  </si>
  <si>
    <t>LINCOLN-LAWRENCE-FRANKLIN REGIONAL LIBRARY</t>
  </si>
  <si>
    <t>PEARL RIVER COUNTY LIBRARY SYSTEM</t>
  </si>
  <si>
    <t>PINE FOREST REGIONAL LIBRARY</t>
  </si>
  <si>
    <t>STARKVILLE-OKTIBBEHA COUNTY PUBLIC LIBRARY SYSTEM</t>
  </si>
  <si>
    <t>WARREN COUNTY-VICKSBURG PUBLIC LIBRARY</t>
  </si>
  <si>
    <t>WASHINGTON COUNTY LIBRARY</t>
  </si>
  <si>
    <t>Group IV - 60,001 to 80,000</t>
  </si>
  <si>
    <t>DIXIE REGIONAL LIBRARY SYSTEM</t>
  </si>
  <si>
    <t>LAUREL-JONES COUNTY LIBRARY SYSTEM, INC.</t>
  </si>
  <si>
    <t>PIKE-AMITE-WALTHALL LIBRARY SYSTEM</t>
  </si>
  <si>
    <t>THE LIBRARY OF HATTIESBURG, PETAL &amp; FORREST C</t>
  </si>
  <si>
    <t>TOMBIGBEE REGIONAL LIBRARY</t>
  </si>
  <si>
    <t>Group V - 80,001 to 125,000</t>
  </si>
  <si>
    <t>LEE-ITAWAMBA LIBRARY SYSTEM</t>
  </si>
  <si>
    <t>MADISON COUNTY LIBRARY SYSTEM</t>
  </si>
  <si>
    <t>MERIDIAN-LAUDERDALE COUNTY PUBLIC LIBRARY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</si>
  <si>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</si>
  <si>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</si>
  <si>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</si>
  <si>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</si>
  <si>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</si>
  <si>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</si>
  <si>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JACKSON/HINDS LIBRARY SYSTEM</t>
  </si>
  <si>
    <t>JACKSON-GEORGE REGIONAL LIBRARY SYSTEM</t>
  </si>
  <si>
    <t>Independent</t>
  </si>
  <si>
    <t>BLACKMUR MEMORIAL LIBRARY</t>
  </si>
  <si>
    <t>LONG BEACH PUBLIC LIBRARY</t>
  </si>
  <si>
    <t>Total Local Funds</t>
  </si>
  <si>
    <t>Total Income</t>
  </si>
  <si>
    <t>Total Per/Capita</t>
  </si>
  <si>
    <t>Staffing Expenditures</t>
  </si>
  <si>
    <t>Materials Expenditures</t>
  </si>
  <si>
    <t>Salaries</t>
  </si>
  <si>
    <t>Benefits</t>
  </si>
  <si>
    <t>Percent</t>
  </si>
  <si>
    <t>Print</t>
  </si>
  <si>
    <t>Electronic</t>
  </si>
  <si>
    <t>Other Expenditures</t>
  </si>
  <si>
    <t>Total Expenditures</t>
  </si>
  <si>
    <t>Capital Expenditures</t>
  </si>
  <si>
    <t>Formats</t>
  </si>
  <si>
    <t>Databases</t>
  </si>
  <si>
    <t>Subscriptions</t>
  </si>
  <si>
    <t>Circulation</t>
  </si>
  <si>
    <t>Audio Download</t>
  </si>
  <si>
    <t xml:space="preserve">Total </t>
  </si>
  <si>
    <t>Children's</t>
  </si>
  <si>
    <t>Per Capita</t>
  </si>
  <si>
    <t>Interlibrary Loans</t>
  </si>
  <si>
    <t>Library Patrons</t>
  </si>
  <si>
    <t>Items Provided</t>
  </si>
  <si>
    <t>Requests by Your Library</t>
  </si>
  <si>
    <t>Reference Questions</t>
  </si>
  <si>
    <t>Library Visits</t>
  </si>
  <si>
    <t>Library Visits per/Capita</t>
  </si>
  <si>
    <t>Registered Patrons</t>
  </si>
  <si>
    <t>Percentage Population Registered</t>
  </si>
  <si>
    <t>Demographics of Users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</si>
  <si>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</si>
  <si>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</si>
  <si>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</si>
  <si>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</si>
  <si>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</si>
  <si>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</si>
  <si>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</si>
  <si>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</si>
  <si>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</si>
  <si>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Jobs</t>
  </si>
  <si>
    <t>Entertainment</t>
  </si>
  <si>
    <t>Gaming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</si>
  <si>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</si>
  <si>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</si>
  <si>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</si>
  <si>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</si>
  <si>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</si>
  <si>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</si>
  <si>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</si>
  <si>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Library Systems</t>
  </si>
  <si>
    <t>County</t>
  </si>
  <si>
    <t>County Funds</t>
  </si>
  <si>
    <t>City</t>
  </si>
  <si>
    <t>City Funds</t>
  </si>
  <si>
    <t>CARNEGIE PUBLIC LIBRARY</t>
  </si>
  <si>
    <t>CARROLL COUNTY PUBLIC LIBRARY</t>
  </si>
  <si>
    <t>LAUREL-JONES COUNTY LIBRARY</t>
  </si>
  <si>
    <t>SHARKEY-ISSAQUENA LIBRARY SYSTEM</t>
  </si>
  <si>
    <t>STARKVILLE-OKTIBBEHA COUNTY LIBRARY SY</t>
  </si>
  <si>
    <t>TALLAHATCHIE COUNTY</t>
  </si>
  <si>
    <t>THE LIBRARY OF HATTIESBURG, PETAL &amp; FORREST COUNTY</t>
  </si>
  <si>
    <t>Library System</t>
  </si>
  <si>
    <t>Covington County Library System</t>
  </si>
  <si>
    <t>Circulation 2012</t>
  </si>
  <si>
    <t>Field Memorial Library</t>
  </si>
  <si>
    <t>Mound Bayou Public Library</t>
  </si>
  <si>
    <t>Benoit Public Library</t>
  </si>
  <si>
    <t>Dr. Robert T. Hollingsworth Public Library</t>
  </si>
  <si>
    <t>Marietta Library</t>
  </si>
  <si>
    <t>Gunnison Public Library</t>
  </si>
  <si>
    <t>Jodie E Wilson Branch Library</t>
  </si>
  <si>
    <t>Thelma Rayner Memorial Library</t>
  </si>
  <si>
    <t>Scooba Public Library</t>
  </si>
  <si>
    <t>Crawford Public Library</t>
  </si>
  <si>
    <t>Arcola Library</t>
  </si>
  <si>
    <t>Bude Public Library</t>
  </si>
  <si>
    <t>New Augusta Public Library</t>
  </si>
  <si>
    <t xml:space="preserve">Chalybeate Library </t>
  </si>
  <si>
    <t>Weir Public Library</t>
  </si>
  <si>
    <t>Glen Allan Library</t>
  </si>
  <si>
    <t>Artesia Public Library</t>
  </si>
  <si>
    <t>Torrey Wood Memorial Library</t>
  </si>
  <si>
    <t>Lois A. Flagg Library</t>
  </si>
  <si>
    <t>McLain Public Library</t>
  </si>
  <si>
    <t>Alpha Center Library</t>
  </si>
  <si>
    <t>Fannie Lou Hamer Library</t>
  </si>
  <si>
    <t>Crosby Public Library</t>
  </si>
  <si>
    <t>State Line Public Library</t>
  </si>
  <si>
    <t>Rosedale Public Library</t>
  </si>
  <si>
    <t>Tchula Public Library</t>
  </si>
  <si>
    <t>Stonewall Public Library</t>
  </si>
  <si>
    <t>Hamilton Public Library</t>
  </si>
  <si>
    <t>R. T. Prince Memorial Library</t>
  </si>
  <si>
    <t>Kathy June Sherrif Public Library</t>
  </si>
  <si>
    <t>Osyka Public Library</t>
  </si>
  <si>
    <t>Harrisville Public Library</t>
  </si>
  <si>
    <t>William Estes Powell Memorial Library</t>
  </si>
  <si>
    <t>Mathiston Public Library</t>
  </si>
  <si>
    <t>Progress Public Library</t>
  </si>
  <si>
    <t>Sebastopol Public Library</t>
  </si>
  <si>
    <t>Alfred Rankins Memorial LIbrary</t>
  </si>
  <si>
    <t>West Public Library</t>
  </si>
  <si>
    <t>Potts Camp Library</t>
  </si>
  <si>
    <t>Annie T. Jeffers Library</t>
  </si>
  <si>
    <t>Houlka Public Library</t>
  </si>
  <si>
    <t>Polkville Public Library</t>
  </si>
  <si>
    <t>Sherman Public Library</t>
  </si>
  <si>
    <t>Kevin Poole Van Cleave Memorial Library</t>
  </si>
  <si>
    <t>Pickens</t>
  </si>
  <si>
    <t>Kilmichael Public Library</t>
  </si>
  <si>
    <t>Goodman Public Library</t>
  </si>
  <si>
    <t>Ruth B. French Library</t>
  </si>
  <si>
    <t>Pachuta Public Library</t>
  </si>
  <si>
    <t>Vista J. Daniels</t>
  </si>
  <si>
    <t>Inverness Public Library</t>
  </si>
  <si>
    <t>Tutwiler Public Library</t>
  </si>
  <si>
    <t>DeKalb Public Library</t>
  </si>
  <si>
    <t>Wren Public Library</t>
  </si>
  <si>
    <t>Paul E. Griffin Library</t>
  </si>
  <si>
    <t>Wilkinson County Woodville Public Library</t>
  </si>
  <si>
    <t>Oakland Public Library</t>
  </si>
  <si>
    <t>Gloster Public Library</t>
  </si>
  <si>
    <t>Lake Public Library</t>
  </si>
  <si>
    <t>Jane Blain Brewer Memorial</t>
  </si>
  <si>
    <t>William &amp; Dolores Mauldin Library</t>
  </si>
  <si>
    <t>Dorothy J. Lowe Memorial Library</t>
  </si>
  <si>
    <t>Richton Public Library</t>
  </si>
  <si>
    <t>Leakesville Public Library</t>
  </si>
  <si>
    <t>Nance-McNeely Memorial Library</t>
  </si>
  <si>
    <t>Evelyn T. Majure Library</t>
  </si>
  <si>
    <t>Hickory Flat Public Library</t>
  </si>
  <si>
    <t>Sturgis Public Library</t>
  </si>
  <si>
    <t>Blue Mountain Library</t>
  </si>
  <si>
    <t>Jefferson County Library</t>
  </si>
  <si>
    <t>Brooksville Public Library</t>
  </si>
  <si>
    <t>R.G. Bolden/Anna Bell-Moore Library</t>
  </si>
  <si>
    <t>Puckett Public Library</t>
  </si>
  <si>
    <t>Avon Library</t>
  </si>
  <si>
    <t>Liberty Public Library</t>
  </si>
  <si>
    <t>Longie Dale Memorial Library</t>
  </si>
  <si>
    <t>Duck Hill Public Library</t>
  </si>
  <si>
    <t>Sharkey-Issaquena County Library</t>
  </si>
  <si>
    <t>Choctaw County Public Library</t>
  </si>
  <si>
    <t>Mary Weems Parker Memorial Library</t>
  </si>
  <si>
    <t>Bond Memorial Library</t>
  </si>
  <si>
    <t xml:space="preserve">Rienzi Library </t>
  </si>
  <si>
    <t>Webster County Public Library</t>
  </si>
  <si>
    <t>Edmondson Memorial Library</t>
  </si>
  <si>
    <t>Enterprise Public Library</t>
  </si>
  <si>
    <t>Conner Graham Memorial Library</t>
  </si>
  <si>
    <t>Charles B. Murphy Pearlington Public Library</t>
  </si>
  <si>
    <t>Leland Library</t>
  </si>
  <si>
    <t>Margaret Walker Alexander Library</t>
  </si>
  <si>
    <t>Saucier Children's Library</t>
  </si>
  <si>
    <t>Lexington Public Library</t>
  </si>
  <si>
    <t>Sam Lapidus Memorial Public Library</t>
  </si>
  <si>
    <t>Calhoun City Library</t>
  </si>
  <si>
    <t>Caledonia Public Lirary</t>
  </si>
  <si>
    <t>J Elliott McMullan Library</t>
  </si>
  <si>
    <t>Magnolia Public Library</t>
  </si>
  <si>
    <t xml:space="preserve">Walnut Library </t>
  </si>
  <si>
    <t>Coffeeville Public Library</t>
  </si>
  <si>
    <t>Evon A. Ford Public Library</t>
  </si>
  <si>
    <t>Medgar Evers Library</t>
  </si>
  <si>
    <t>Ella Bess Austin Library</t>
  </si>
  <si>
    <t>Maben Public Library</t>
  </si>
  <si>
    <t>Horace Stansel Library</t>
  </si>
  <si>
    <t>New Hebron Public Library</t>
  </si>
  <si>
    <t>Pelahatchie Public Library</t>
  </si>
  <si>
    <t xml:space="preserve">Emily Jones Pointer Public Library </t>
  </si>
  <si>
    <t>Quitman Public Library</t>
  </si>
  <si>
    <t>Burnsville Library</t>
  </si>
  <si>
    <t>Jessie J. Edwards Public Library</t>
  </si>
  <si>
    <t>Charles W. Tisdale Lilbrary</t>
  </si>
  <si>
    <t>Stone County Library</t>
  </si>
  <si>
    <t>Blackmur Memorial Library</t>
  </si>
  <si>
    <t>Union Public Library</t>
  </si>
  <si>
    <t>Raymond Library</t>
  </si>
  <si>
    <t>Drew Public Library</t>
  </si>
  <si>
    <t>Belmont Library</t>
  </si>
  <si>
    <t xml:space="preserve">R. E. Blackwell Memorial Libary </t>
  </si>
  <si>
    <t>Charleston Public Library</t>
  </si>
  <si>
    <t>Humphreys County Library</t>
  </si>
  <si>
    <t>Durant Public Library</t>
  </si>
  <si>
    <t>Ada Session Fant Memorial</t>
  </si>
  <si>
    <t>Floyd J. Robinson Memorial Library</t>
  </si>
  <si>
    <t>Anne Spencer Cox Library</t>
  </si>
  <si>
    <t xml:space="preserve">Marshall County Library </t>
  </si>
  <si>
    <t>Dr. Frank L. Leggett Public Library</t>
  </si>
  <si>
    <t>Woolmarket Library</t>
  </si>
  <si>
    <t>Bay Springs Municipal Library</t>
  </si>
  <si>
    <t>Lee County Library Bookmobile</t>
  </si>
  <si>
    <t>Morton Public Library</t>
  </si>
  <si>
    <t>Northwest Point Reservoir Library</t>
  </si>
  <si>
    <t>George W Covington Memorial Library</t>
  </si>
  <si>
    <t>Vaiden Public Library</t>
  </si>
  <si>
    <t>Ellisville Public Library</t>
  </si>
  <si>
    <t>Flora Public Library</t>
  </si>
  <si>
    <t>Jesse Yancy Memorial Library</t>
  </si>
  <si>
    <t>Mendenhall Public Library</t>
  </si>
  <si>
    <t>Sandhill Public Library</t>
  </si>
  <si>
    <t>Lumberton Public Library</t>
  </si>
  <si>
    <t>Walnut Grove</t>
  </si>
  <si>
    <t>Harriette Person Memorial Library</t>
  </si>
  <si>
    <t>Houston Carnegie Library</t>
  </si>
  <si>
    <t>Carrollton North-Carrollton  Public Library System</t>
  </si>
  <si>
    <t>Richard Wright Library</t>
  </si>
  <si>
    <t>Okolona Carnegie Library</t>
  </si>
  <si>
    <t>Walthall County Library</t>
  </si>
  <si>
    <t>Prentiss Public Library</t>
  </si>
  <si>
    <t>Sardis Public Library</t>
  </si>
  <si>
    <t>Waveland Public Library</t>
  </si>
  <si>
    <t>Forest Public Library</t>
  </si>
  <si>
    <t>Florence Public Library</t>
  </si>
  <si>
    <t>Purvis Public Library</t>
  </si>
  <si>
    <t>Winona-Montgomery Library</t>
  </si>
  <si>
    <t>J.T. Biggs Memorial Library</t>
  </si>
  <si>
    <t>Robinson-Carpenter Memorial Library</t>
  </si>
  <si>
    <t>Amory Municipal Library</t>
  </si>
  <si>
    <t>Beverly J. Brown Library</t>
  </si>
  <si>
    <t>Robert C. Irwin Public Library</t>
  </si>
  <si>
    <t>Poplarville Public Library</t>
  </si>
  <si>
    <t>Ripley Library</t>
  </si>
  <si>
    <t>Columbia-Marion County Public Library</t>
  </si>
  <si>
    <t>Pontotoc County Library</t>
  </si>
  <si>
    <t>Magee Public Library</t>
  </si>
  <si>
    <t>Greenwood-Leflore Public Library</t>
  </si>
  <si>
    <t>Carthage-Leake County Library</t>
  </si>
  <si>
    <t>Walls Public Library</t>
  </si>
  <si>
    <t>Judge George W Armstrong Library</t>
  </si>
  <si>
    <t>Elizabeth Jones Library</t>
  </si>
  <si>
    <t>Richland Public Library</t>
  </si>
  <si>
    <t>Henry M Seymour Library</t>
  </si>
  <si>
    <t>Eudora Welty Library</t>
  </si>
  <si>
    <t>Kiln Public Library</t>
  </si>
  <si>
    <t>Carnegie Public Library of Clarksdale and Coahoma County</t>
  </si>
  <si>
    <t>Madison County-Canton Public Library</t>
  </si>
  <si>
    <t>William Alexander Percy Memorial Library</t>
  </si>
  <si>
    <t xml:space="preserve">Iuka Library </t>
  </si>
  <si>
    <t>Petal Public Library</t>
  </si>
  <si>
    <t>Winston County Library</t>
  </si>
  <si>
    <t>West Biloxi Library</t>
  </si>
  <si>
    <t>Margaret Sherry Library</t>
  </si>
  <si>
    <t>Ina Thompson Moss Point Library</t>
  </si>
  <si>
    <t>Willie Morris Library</t>
  </si>
  <si>
    <t>Waynesboro-Wayne County Library</t>
  </si>
  <si>
    <t>George E. Allen Library</t>
  </si>
  <si>
    <t>Columbus Public Library</t>
  </si>
  <si>
    <t>Jennie Stephens Smith Library</t>
  </si>
  <si>
    <t>Margaret Reed Crosby Memorial Library</t>
  </si>
  <si>
    <t>Gulfport Library</t>
  </si>
  <si>
    <t>Orange Grove Library</t>
  </si>
  <si>
    <t xml:space="preserve">Senatobia Public Library </t>
  </si>
  <si>
    <t>Kathleen McIlwain Public Library of Gautier</t>
  </si>
  <si>
    <t>Pearl Public Library</t>
  </si>
  <si>
    <t>Starkville Public Library</t>
  </si>
  <si>
    <t>Brandon Public Library</t>
  </si>
  <si>
    <t>M.R. Dye Public library</t>
  </si>
  <si>
    <t>Oak Grove Public Library</t>
  </si>
  <si>
    <t xml:space="preserve">Laurel-Jones County Library </t>
  </si>
  <si>
    <t>Elsie Jurgens Memorial Library</t>
  </si>
  <si>
    <t>Batesville Public Library</t>
  </si>
  <si>
    <t>Vancleave Public Library</t>
  </si>
  <si>
    <t>Long Beach Public Library</t>
  </si>
  <si>
    <t>Quisenberry Library</t>
  </si>
  <si>
    <t>Lucedale-George County Public Library</t>
  </si>
  <si>
    <t xml:space="preserve">Corinth Library </t>
  </si>
  <si>
    <t>McComb Public Library</t>
  </si>
  <si>
    <t>Pass Christian Library</t>
  </si>
  <si>
    <t>Biloxi Public Library</t>
  </si>
  <si>
    <t>St. Martin Public Library</t>
  </si>
  <si>
    <t>Bay Saint Louis-Hancock County Library</t>
  </si>
  <si>
    <t>Rebecca Baine Rigby Library</t>
  </si>
  <si>
    <t>Lee County Library</t>
  </si>
  <si>
    <t>Pascagoula Public Library</t>
  </si>
  <si>
    <t>Ocean Springs Municipal Library</t>
  </si>
  <si>
    <t>G. Chastain Flynt Memorial Library</t>
  </si>
  <si>
    <t>Hernando Public Library</t>
  </si>
  <si>
    <t xml:space="preserve">M. R. Davis Public Library </t>
  </si>
  <si>
    <t>WarrenCounty-Viciksburg Public Library</t>
  </si>
  <si>
    <t>Lafayette County &amp; Oxford Public Library</t>
  </si>
  <si>
    <t>B.J. Chain Public Library</t>
  </si>
  <si>
    <t>Hattiesburg Public Library</t>
  </si>
  <si>
    <t>WILKINSON COUNTY LIBRARY SYSTEM</t>
  </si>
  <si>
    <t>JUDGE ARMSTRONG LIBRARY SYSTEM</t>
  </si>
  <si>
    <t>All Other Staff</t>
  </si>
  <si>
    <t>Total Paid Employees</t>
  </si>
  <si>
    <t>N/A</t>
  </si>
  <si>
    <t>25,000 to 35,000</t>
  </si>
  <si>
    <t>35,000 to 45,000</t>
  </si>
  <si>
    <t>45,000 to 55,000</t>
  </si>
  <si>
    <t>15,000 to 25,000</t>
  </si>
  <si>
    <t>65,000 +</t>
  </si>
  <si>
    <t>55,000 to 65,000</t>
  </si>
  <si>
    <t>Electronic Materials</t>
  </si>
  <si>
    <t xml:space="preserve"> Requests from other libraries</t>
  </si>
  <si>
    <t>Children's Programs</t>
  </si>
  <si>
    <t>YA Programs</t>
  </si>
  <si>
    <t xml:space="preserve">Patron Use of Internet for: </t>
  </si>
  <si>
    <t>Cleveland</t>
  </si>
  <si>
    <t>Boyle</t>
  </si>
  <si>
    <t>Mound Bayou</t>
  </si>
  <si>
    <t>Rosedale</t>
  </si>
  <si>
    <t>Shelby</t>
  </si>
  <si>
    <t>Clarksdale</t>
  </si>
  <si>
    <t>Carrollton</t>
  </si>
  <si>
    <t>North Carrollton</t>
  </si>
  <si>
    <t>Vaiden</t>
  </si>
  <si>
    <t>Pearl</t>
  </si>
  <si>
    <t>Brandon</t>
  </si>
  <si>
    <t>Puckett</t>
  </si>
  <si>
    <t>Pelahatchie</t>
  </si>
  <si>
    <t>Florence</t>
  </si>
  <si>
    <t>Richland</t>
  </si>
  <si>
    <t>Forest</t>
  </si>
  <si>
    <t>Morton</t>
  </si>
  <si>
    <t>Lake</t>
  </si>
  <si>
    <t>Magee</t>
  </si>
  <si>
    <t>Mendenhall</t>
  </si>
  <si>
    <t>Polkville</t>
  </si>
  <si>
    <t>Raleigh</t>
  </si>
  <si>
    <t>Taylorsville</t>
  </si>
  <si>
    <t>Columbus</t>
  </si>
  <si>
    <t>Crystal Springs</t>
  </si>
  <si>
    <t>Georgetown</t>
  </si>
  <si>
    <t>Hazlehurst</t>
  </si>
  <si>
    <t>Wesson</t>
  </si>
  <si>
    <t>Fayette</t>
  </si>
  <si>
    <t>Collins</t>
  </si>
  <si>
    <t>Mount Olive</t>
  </si>
  <si>
    <t>Seminary</t>
  </si>
  <si>
    <t>Pontotoc</t>
  </si>
  <si>
    <t>Bruce</t>
  </si>
  <si>
    <t>Calhoun City</t>
  </si>
  <si>
    <t>Vardaman</t>
  </si>
  <si>
    <t>Houlka</t>
  </si>
  <si>
    <t>Bay Springs</t>
  </si>
  <si>
    <t>Quitman</t>
  </si>
  <si>
    <t>Enterprise</t>
  </si>
  <si>
    <t>Stonewall</t>
  </si>
  <si>
    <t>Heidelberg</t>
  </si>
  <si>
    <t>Pachuta</t>
  </si>
  <si>
    <t>Grenada</t>
  </si>
  <si>
    <t>Batesville</t>
  </si>
  <si>
    <t>Coldwater</t>
  </si>
  <si>
    <t>Como</t>
  </si>
  <si>
    <t>Crenshaw</t>
  </si>
  <si>
    <t>Hernando</t>
  </si>
  <si>
    <t>Horn Lake</t>
  </si>
  <si>
    <t>Olive Branch</t>
  </si>
  <si>
    <t>Oxford</t>
  </si>
  <si>
    <t>Sardis</t>
  </si>
  <si>
    <t>Senatobia</t>
  </si>
  <si>
    <t>Southaven</t>
  </si>
  <si>
    <t>Tunica</t>
  </si>
  <si>
    <t>Walls</t>
  </si>
  <si>
    <t>Greenwood</t>
  </si>
  <si>
    <t>Bay Saint Louis</t>
  </si>
  <si>
    <t>Waveland</t>
  </si>
  <si>
    <t>Port Gibson</t>
  </si>
  <si>
    <t>Gulfport</t>
  </si>
  <si>
    <t>Biloxi</t>
  </si>
  <si>
    <t>D'Iberville</t>
  </si>
  <si>
    <t>Pass Christian</t>
  </si>
  <si>
    <t>Belzoni</t>
  </si>
  <si>
    <t>Jackson</t>
  </si>
  <si>
    <t>City of Pascagoula</t>
  </si>
  <si>
    <t>City of Moss Point</t>
  </si>
  <si>
    <t>City of Ocean Springs</t>
  </si>
  <si>
    <t>City of Gautier</t>
  </si>
  <si>
    <t>Natchez</t>
  </si>
  <si>
    <t>Decatur</t>
  </si>
  <si>
    <t>DeKalb</t>
  </si>
  <si>
    <t>Newton</t>
  </si>
  <si>
    <t>Scooba</t>
  </si>
  <si>
    <t>Union</t>
  </si>
  <si>
    <t>NA</t>
  </si>
  <si>
    <t>Laurel</t>
  </si>
  <si>
    <t>Ellisville</t>
  </si>
  <si>
    <t>Sandersville</t>
  </si>
  <si>
    <t>Tupelo</t>
  </si>
  <si>
    <t>Fulton</t>
  </si>
  <si>
    <t>Brookhaven</t>
  </si>
  <si>
    <t>Meadville</t>
  </si>
  <si>
    <t>Long Beach</t>
  </si>
  <si>
    <t>Canton</t>
  </si>
  <si>
    <t>Madison</t>
  </si>
  <si>
    <t>Ridgeland</t>
  </si>
  <si>
    <t>Flora</t>
  </si>
  <si>
    <t>Marks</t>
  </si>
  <si>
    <t>Holly Springs</t>
  </si>
  <si>
    <t>Meridian</t>
  </si>
  <si>
    <t>Carthage</t>
  </si>
  <si>
    <t>Duck Hill</t>
  </si>
  <si>
    <t>Durant</t>
  </si>
  <si>
    <t>Goodman</t>
  </si>
  <si>
    <t>Kilmichael</t>
  </si>
  <si>
    <t>Kosciusko</t>
  </si>
  <si>
    <t>Lexington</t>
  </si>
  <si>
    <t>Louisville</t>
  </si>
  <si>
    <t>Tchula</t>
  </si>
  <si>
    <t>West</t>
  </si>
  <si>
    <t>Winona</t>
  </si>
  <si>
    <t>JUDGE ARMSTRONG LIBRARY</t>
  </si>
  <si>
    <t>Philadelphia</t>
  </si>
  <si>
    <t>Town of Tishomingo</t>
  </si>
  <si>
    <t>Macon</t>
  </si>
  <si>
    <t>Picayune</t>
  </si>
  <si>
    <t>Poplarville</t>
  </si>
  <si>
    <t>McComb</t>
  </si>
  <si>
    <t>Tylertown</t>
  </si>
  <si>
    <t>Gloster</t>
  </si>
  <si>
    <t>Wiggins</t>
  </si>
  <si>
    <t>Rolling Fork</t>
  </si>
  <si>
    <t>Columbia</t>
  </si>
  <si>
    <t>Prentiss</t>
  </si>
  <si>
    <t>Bassfield</t>
  </si>
  <si>
    <t>Starkville</t>
  </si>
  <si>
    <t>Maben</t>
  </si>
  <si>
    <t>Sturgis</t>
  </si>
  <si>
    <t>Indianola</t>
  </si>
  <si>
    <t>Drew</t>
  </si>
  <si>
    <t>Inverness</t>
  </si>
  <si>
    <t>Ruleville</t>
  </si>
  <si>
    <t>Moorhead</t>
  </si>
  <si>
    <t>Charleston</t>
  </si>
  <si>
    <t>Tutwiler</t>
  </si>
  <si>
    <t>Hattiesburg</t>
  </si>
  <si>
    <t>Petal</t>
  </si>
  <si>
    <t>West Point</t>
  </si>
  <si>
    <t>Amory</t>
  </si>
  <si>
    <t>New Albany</t>
  </si>
  <si>
    <t>Greenville</t>
  </si>
  <si>
    <t>City of Waynesboro</t>
  </si>
  <si>
    <t>Woodville</t>
  </si>
  <si>
    <t>Coffeeville</t>
  </si>
  <si>
    <t>Yazoo City</t>
  </si>
  <si>
    <t>Oakland</t>
  </si>
  <si>
    <t>Benton</t>
  </si>
  <si>
    <t>Yalobusha</t>
  </si>
  <si>
    <t>Bolivar</t>
  </si>
  <si>
    <t>Carroll</t>
  </si>
  <si>
    <t>Rankin</t>
  </si>
  <si>
    <t>Scott</t>
  </si>
  <si>
    <t>Simpson</t>
  </si>
  <si>
    <t>Smith</t>
  </si>
  <si>
    <t>Coahoma</t>
  </si>
  <si>
    <t>Lowndes</t>
  </si>
  <si>
    <t>Copiah</t>
  </si>
  <si>
    <t>Jefferson</t>
  </si>
  <si>
    <t>Calhoun</t>
  </si>
  <si>
    <t>Chickasaw</t>
  </si>
  <si>
    <t>Lee</t>
  </si>
  <si>
    <t>Clarke</t>
  </si>
  <si>
    <t>Jasper</t>
  </si>
  <si>
    <t>DeSoto</t>
  </si>
  <si>
    <t>Lafayette</t>
  </si>
  <si>
    <t>Panola</t>
  </si>
  <si>
    <t>Tate</t>
  </si>
  <si>
    <t>Leflore</t>
  </si>
  <si>
    <t>Claiborne</t>
  </si>
  <si>
    <t>Harrison</t>
  </si>
  <si>
    <t>Humphreys</t>
  </si>
  <si>
    <t>Hinds</t>
  </si>
  <si>
    <t>Wilkinson</t>
  </si>
  <si>
    <t>Kemper</t>
  </si>
  <si>
    <t>Jones</t>
  </si>
  <si>
    <t>Itawamba</t>
  </si>
  <si>
    <t xml:space="preserve">Marshall </t>
  </si>
  <si>
    <t>Lauderdale</t>
  </si>
  <si>
    <t>Attala</t>
  </si>
  <si>
    <t>Leake</t>
  </si>
  <si>
    <t>Montgomery</t>
  </si>
  <si>
    <t>Winston</t>
  </si>
  <si>
    <t>Neshoba</t>
  </si>
  <si>
    <t>Alcorn</t>
  </si>
  <si>
    <t>Tishomingo</t>
  </si>
  <si>
    <t>Tippah</t>
  </si>
  <si>
    <t>Noxubee</t>
  </si>
  <si>
    <t>Pike</t>
  </si>
  <si>
    <t>Amite</t>
  </si>
  <si>
    <t>Walthall</t>
  </si>
  <si>
    <t>Stone</t>
  </si>
  <si>
    <t>Greene</t>
  </si>
  <si>
    <t>Perry</t>
  </si>
  <si>
    <t>Sharkey</t>
  </si>
  <si>
    <t>Issaquena</t>
  </si>
  <si>
    <t>Marion</t>
  </si>
  <si>
    <t>Jefferson Davis</t>
  </si>
  <si>
    <t>Oktibbeha</t>
  </si>
  <si>
    <t>Sunflower</t>
  </si>
  <si>
    <t>Tallahatchie</t>
  </si>
  <si>
    <t>Forrest</t>
  </si>
  <si>
    <t>Choctaw</t>
  </si>
  <si>
    <t>Clay</t>
  </si>
  <si>
    <t>Monroe</t>
  </si>
  <si>
    <t>Webster</t>
  </si>
  <si>
    <t>Warren</t>
  </si>
  <si>
    <t>Washington</t>
  </si>
  <si>
    <t xml:space="preserve">Wayne </t>
  </si>
  <si>
    <t>Yazoo</t>
  </si>
  <si>
    <t>Library Branch</t>
  </si>
  <si>
    <t>Georgetown Public Library</t>
  </si>
  <si>
    <t>East Hancock Public Library</t>
  </si>
  <si>
    <t>Jerry Lawrence Memorial Library</t>
  </si>
  <si>
    <t>East Central Public Library</t>
  </si>
  <si>
    <t>Jessie Mae Everett Public Library</t>
  </si>
  <si>
    <t>L. R. Boyer Memorial Library</t>
  </si>
  <si>
    <t>Itawamba County Pratt Memorial Library</t>
  </si>
  <si>
    <t>Lincoln County Library</t>
  </si>
  <si>
    <t>Lawrence County Public Library</t>
  </si>
  <si>
    <t>Franklin County Public Library</t>
  </si>
  <si>
    <t>MARKS-QUITMAN COUNTY PUBLIC LIBRARY</t>
  </si>
  <si>
    <t>Meridian-Lauderdale Public Library</t>
  </si>
  <si>
    <t>Attala County Library</t>
  </si>
  <si>
    <t>Neshoba County Public Library</t>
  </si>
  <si>
    <t xml:space="preserve">Tishomingo Library </t>
  </si>
  <si>
    <t>Bryan Public Library</t>
  </si>
  <si>
    <t>Evans Memorial Library</t>
  </si>
  <si>
    <t>Yazoo Library Association</t>
  </si>
  <si>
    <t>WILKINSON COUNTY WOODVILLE PUBLIC LIBRARY</t>
  </si>
  <si>
    <t>Weeks open</t>
  </si>
  <si>
    <t>Public Access Computers</t>
  </si>
  <si>
    <t>Database Use  Outside Library</t>
  </si>
  <si>
    <t>Totals</t>
  </si>
  <si>
    <t xml:space="preserve">County </t>
  </si>
  <si>
    <t>Per/Capita</t>
  </si>
  <si>
    <t xml:space="preserve">State Funds ($) </t>
  </si>
  <si>
    <t>Other ($)</t>
  </si>
  <si>
    <t>Income</t>
  </si>
  <si>
    <t xml:space="preserve"> Per/Capita</t>
  </si>
  <si>
    <t>Total ($)</t>
  </si>
  <si>
    <t>Local Funds  ($)</t>
  </si>
  <si>
    <t>Federal Funds  ($)</t>
  </si>
  <si>
    <t xml:space="preserve">Percent of total </t>
  </si>
  <si>
    <t xml:space="preserve">Grand Total </t>
  </si>
  <si>
    <t>Covington</t>
  </si>
  <si>
    <t xml:space="preserve">Hancock </t>
  </si>
  <si>
    <t xml:space="preserve">Jackson </t>
  </si>
  <si>
    <t xml:space="preserve">George </t>
  </si>
  <si>
    <t>Lamar</t>
  </si>
  <si>
    <t xml:space="preserve">Lincoln </t>
  </si>
  <si>
    <t xml:space="preserve">Franklin </t>
  </si>
  <si>
    <t xml:space="preserve">Lawrence </t>
  </si>
  <si>
    <t xml:space="preserve">Pearl River </t>
  </si>
  <si>
    <t xml:space="preserve">*Millage </t>
  </si>
  <si>
    <t>Water Valley</t>
  </si>
  <si>
    <t>NR</t>
  </si>
  <si>
    <t>All  Programs</t>
  </si>
  <si>
    <t>YA</t>
  </si>
  <si>
    <t xml:space="preserve">Children's </t>
  </si>
  <si>
    <t>Hours Open/ Week</t>
  </si>
  <si>
    <t>Employees</t>
  </si>
  <si>
    <t>Population &amp; Branch Operations</t>
  </si>
  <si>
    <t>ALA Librarians</t>
  </si>
  <si>
    <t>Total Librarians</t>
  </si>
  <si>
    <t>Capital ($)</t>
  </si>
  <si>
    <t>*Average number of days open/ week.</t>
  </si>
  <si>
    <t>*Unduplicated population.</t>
  </si>
  <si>
    <t>Totals:</t>
  </si>
  <si>
    <t>Audio Physical</t>
  </si>
  <si>
    <t>Video Physical</t>
  </si>
  <si>
    <t>Video Download</t>
  </si>
  <si>
    <t xml:space="preserve">Local </t>
  </si>
  <si>
    <t>*MAGNOLIA is provided to all libraries by the MS Legislature. In FY13, there were 52 Databases in MAGNOLIA. Those are added to this total.</t>
  </si>
  <si>
    <t>Collections Total</t>
  </si>
  <si>
    <t>Total Withdrawals</t>
  </si>
  <si>
    <t>E-books</t>
  </si>
  <si>
    <t>Programs Offered</t>
  </si>
  <si>
    <t>Program Attendance</t>
  </si>
  <si>
    <t>Outside Access</t>
  </si>
  <si>
    <t>Circulation 2013*</t>
  </si>
  <si>
    <t>* 2013 figures are listed from lowest to highest circulation.</t>
  </si>
  <si>
    <t xml:space="preserve">Totals: </t>
  </si>
  <si>
    <t xml:space="preserve"> Per Capita</t>
  </si>
  <si>
    <t>Total Per Capita</t>
  </si>
  <si>
    <t>Per Capita Totals are based off of Unduplicated Service Population of 2970704.</t>
  </si>
  <si>
    <t xml:space="preserve">Total Local and State* </t>
  </si>
  <si>
    <t>Items Received from other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</si>
</sst>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"/>
    <numFmt numFmtId="167" formatCode="0.0"/>
    <numFmt numFmtId="168" formatCode="&quot;$&quot;0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/>
    <xf numFmtId="0" fontId="2" fillId="0" borderId="0" xfId="0" applyFont="1" applyBorder="1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3" fillId="0" borderId="0" xfId="0" applyFont="1" applyBorder="1"/>
    <xf numFmtId="0" fontId="7" fillId="0" borderId="0" xfId="0" applyNumberFormat="1" applyFont="1"/>
    <xf numFmtId="0" fontId="0" fillId="0" borderId="0" xfId="0" applyBorder="1"/>
    <xf numFmtId="0" fontId="0" fillId="2" borderId="0" xfId="0" applyNumberFormat="1" applyFill="1" applyBorder="1"/>
    <xf numFmtId="0" fontId="0" fillId="2" borderId="0" xfId="0" applyFill="1" applyBorder="1"/>
    <xf numFmtId="0" fontId="0" fillId="0" borderId="1" xfId="0" applyBorder="1"/>
    <xf numFmtId="1" fontId="0" fillId="0" borderId="1" xfId="0" applyNumberFormat="1" applyBorder="1"/>
    <xf numFmtId="167" fontId="0" fillId="0" borderId="1" xfId="0" applyNumberFormat="1" applyBorder="1"/>
    <xf numFmtId="0" fontId="0" fillId="2" borderId="1" xfId="0" applyNumberFormat="1" applyFill="1" applyBorder="1"/>
    <xf numFmtId="0" fontId="0" fillId="2" borderId="1" xfId="0" applyFill="1" applyBorder="1"/>
    <xf numFmtId="3" fontId="0" fillId="0" borderId="1" xfId="0" applyNumberFormat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0" borderId="5" xfId="0" applyBorder="1"/>
    <xf numFmtId="0" fontId="0" fillId="0" borderId="6" xfId="0" applyBorder="1"/>
    <xf numFmtId="0" fontId="0" fillId="2" borderId="5" xfId="0" applyNumberFormat="1" applyFill="1" applyBorder="1"/>
    <xf numFmtId="0" fontId="0" fillId="2" borderId="6" xfId="0" applyNumberFormat="1" applyFill="1" applyBorder="1"/>
    <xf numFmtId="9" fontId="0" fillId="0" borderId="6" xfId="2" applyFont="1" applyBorder="1"/>
    <xf numFmtId="0" fontId="0" fillId="2" borderId="5" xfId="0" applyFill="1" applyBorder="1"/>
    <xf numFmtId="0" fontId="0" fillId="2" borderId="6" xfId="0" applyFill="1" applyBorder="1"/>
    <xf numFmtId="164" fontId="0" fillId="0" borderId="5" xfId="0" applyNumberFormat="1" applyBorder="1"/>
    <xf numFmtId="164" fontId="0" fillId="0" borderId="0" xfId="0" applyNumberFormat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8" fontId="0" fillId="0" borderId="0" xfId="0" applyNumberFormat="1" applyBorder="1"/>
    <xf numFmtId="9" fontId="0" fillId="0" borderId="0" xfId="2" applyFont="1" applyBorder="1"/>
    <xf numFmtId="0" fontId="2" fillId="2" borderId="11" xfId="0" applyFont="1" applyFill="1" applyBorder="1"/>
    <xf numFmtId="0" fontId="0" fillId="0" borderId="11" xfId="0" applyBorder="1"/>
    <xf numFmtId="164" fontId="0" fillId="0" borderId="11" xfId="0" applyNumberFormat="1" applyBorder="1"/>
    <xf numFmtId="0" fontId="0" fillId="2" borderId="11" xfId="0" applyNumberFormat="1" applyFill="1" applyBorder="1"/>
    <xf numFmtId="0" fontId="0" fillId="2" borderId="11" xfId="0" applyFill="1" applyBorder="1"/>
    <xf numFmtId="165" fontId="0" fillId="0" borderId="6" xfId="0" applyNumberFormat="1" applyBorder="1"/>
    <xf numFmtId="0" fontId="4" fillId="0" borderId="10" xfId="0" applyFont="1" applyBorder="1" applyAlignment="1">
      <alignment horizontal="right" wrapText="1"/>
    </xf>
    <xf numFmtId="168" fontId="0" fillId="0" borderId="11" xfId="0" applyNumberFormat="1" applyBorder="1"/>
    <xf numFmtId="165" fontId="0" fillId="3" borderId="6" xfId="0" applyNumberFormat="1" applyFill="1" applyBorder="1"/>
    <xf numFmtId="0" fontId="0" fillId="3" borderId="6" xfId="0" applyFill="1" applyBorder="1"/>
    <xf numFmtId="0" fontId="8" fillId="0" borderId="0" xfId="0" applyFont="1" applyAlignment="1">
      <alignment wrapText="1"/>
    </xf>
    <xf numFmtId="0" fontId="4" fillId="2" borderId="0" xfId="0" applyFont="1" applyFill="1" applyBorder="1"/>
    <xf numFmtId="0" fontId="8" fillId="0" borderId="0" xfId="0" applyFont="1"/>
    <xf numFmtId="0" fontId="8" fillId="2" borderId="12" xfId="0" applyNumberFormat="1" applyFont="1" applyFill="1" applyBorder="1"/>
    <xf numFmtId="0" fontId="8" fillId="2" borderId="0" xfId="0" applyNumberFormat="1" applyFont="1" applyFill="1" applyBorder="1"/>
    <xf numFmtId="3" fontId="0" fillId="0" borderId="5" xfId="0" applyNumberFormat="1" applyBorder="1"/>
    <xf numFmtId="1" fontId="0" fillId="0" borderId="0" xfId="0" applyNumberFormat="1" applyBorder="1"/>
    <xf numFmtId="1" fontId="0" fillId="0" borderId="6" xfId="0" applyNumberFormat="1" applyBorder="1"/>
    <xf numFmtId="3" fontId="0" fillId="0" borderId="0" xfId="0" applyNumberFormat="1" applyBorder="1"/>
    <xf numFmtId="1" fontId="0" fillId="0" borderId="5" xfId="0" applyNumberFormat="1" applyBorder="1"/>
    <xf numFmtId="0" fontId="8" fillId="2" borderId="5" xfId="0" applyNumberFormat="1" applyFont="1" applyFill="1" applyBorder="1"/>
    <xf numFmtId="0" fontId="8" fillId="2" borderId="6" xfId="0" applyNumberFormat="1" applyFont="1" applyFill="1" applyBorder="1"/>
    <xf numFmtId="0" fontId="0" fillId="0" borderId="8" xfId="0" applyBorder="1"/>
    <xf numFmtId="3" fontId="0" fillId="0" borderId="6" xfId="0" applyNumberFormat="1" applyBorder="1"/>
    <xf numFmtId="0" fontId="3" fillId="0" borderId="14" xfId="0" applyFont="1" applyBorder="1"/>
    <xf numFmtId="0" fontId="0" fillId="0" borderId="3" xfId="0" applyBorder="1"/>
    <xf numFmtId="1" fontId="0" fillId="0" borderId="3" xfId="0" applyNumberFormat="1" applyBorder="1"/>
    <xf numFmtId="164" fontId="0" fillId="0" borderId="6" xfId="0" applyNumberFormat="1" applyBorder="1"/>
    <xf numFmtId="1" fontId="0" fillId="0" borderId="8" xfId="0" applyNumberFormat="1" applyBorder="1"/>
    <xf numFmtId="164" fontId="0" fillId="0" borderId="9" xfId="0" applyNumberFormat="1" applyBorder="1"/>
    <xf numFmtId="1" fontId="0" fillId="0" borderId="15" xfId="0" applyNumberFormat="1" applyBorder="1"/>
    <xf numFmtId="0" fontId="0" fillId="3" borderId="5" xfId="0" applyFill="1" applyBorder="1"/>
    <xf numFmtId="169" fontId="0" fillId="2" borderId="5" xfId="0" applyNumberFormat="1" applyFill="1" applyBorder="1"/>
    <xf numFmtId="169" fontId="0" fillId="0" borderId="5" xfId="0" applyNumberFormat="1" applyBorder="1"/>
    <xf numFmtId="169" fontId="0" fillId="2" borderId="0" xfId="0" applyNumberFormat="1" applyFill="1" applyBorder="1"/>
    <xf numFmtId="169" fontId="0" fillId="0" borderId="0" xfId="0" applyNumberFormat="1" applyBorder="1"/>
    <xf numFmtId="0" fontId="8" fillId="0" borderId="5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0" fontId="11" fillId="0" borderId="0" xfId="0" applyFont="1" applyBorder="1"/>
    <xf numFmtId="0" fontId="4" fillId="0" borderId="0" xfId="0" applyFont="1" applyBorder="1"/>
    <xf numFmtId="0" fontId="8" fillId="0" borderId="0" xfId="0" applyNumberFormat="1" applyFont="1"/>
    <xf numFmtId="0" fontId="8" fillId="2" borderId="0" xfId="0" applyNumberFormat="1" applyFont="1" applyFill="1"/>
    <xf numFmtId="0" fontId="8" fillId="2" borderId="0" xfId="0" applyFont="1" applyFill="1"/>
    <xf numFmtId="44" fontId="0" fillId="0" borderId="11" xfId="1" applyFont="1" applyBorder="1"/>
    <xf numFmtId="0" fontId="13" fillId="0" borderId="1" xfId="0" applyFont="1" applyBorder="1" applyAlignment="1">
      <alignment horizontal="center" vertical="center"/>
    </xf>
    <xf numFmtId="0" fontId="4" fillId="2" borderId="11" xfId="0" applyFont="1" applyFill="1" applyBorder="1"/>
    <xf numFmtId="0" fontId="4" fillId="0" borderId="11" xfId="0" applyFont="1" applyBorder="1"/>
    <xf numFmtId="0" fontId="8" fillId="0" borderId="11" xfId="0" applyNumberFormat="1" applyFont="1" applyBorder="1"/>
    <xf numFmtId="0" fontId="8" fillId="2" borderId="11" xfId="0" applyNumberFormat="1" applyFont="1" applyFill="1" applyBorder="1"/>
    <xf numFmtId="0" fontId="8" fillId="2" borderId="11" xfId="0" applyFont="1" applyFill="1" applyBorder="1"/>
    <xf numFmtId="0" fontId="0" fillId="3" borderId="0" xfId="0" applyFill="1" applyBorder="1"/>
    <xf numFmtId="164" fontId="0" fillId="3" borderId="5" xfId="0" applyNumberFormat="1" applyFill="1" applyBorder="1"/>
    <xf numFmtId="164" fontId="0" fillId="3" borderId="0" xfId="0" applyNumberFormat="1" applyFill="1" applyBorder="1"/>
    <xf numFmtId="9" fontId="0" fillId="3" borderId="6" xfId="2" applyFont="1" applyFill="1" applyBorder="1"/>
    <xf numFmtId="168" fontId="0" fillId="3" borderId="0" xfId="0" applyNumberFormat="1" applyFill="1" applyBorder="1"/>
    <xf numFmtId="9" fontId="0" fillId="3" borderId="0" xfId="2" applyFont="1" applyFill="1" applyBorder="1"/>
    <xf numFmtId="164" fontId="0" fillId="3" borderId="11" xfId="0" applyNumberFormat="1" applyFill="1" applyBorder="1"/>
    <xf numFmtId="168" fontId="0" fillId="3" borderId="5" xfId="0" applyNumberFormat="1" applyFill="1" applyBorder="1"/>
    <xf numFmtId="0" fontId="0" fillId="0" borderId="18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3" borderId="0" xfId="0" applyFill="1"/>
    <xf numFmtId="0" fontId="0" fillId="2" borderId="19" xfId="0" applyFill="1" applyBorder="1"/>
    <xf numFmtId="0" fontId="0" fillId="2" borderId="20" xfId="0" applyFill="1" applyBorder="1"/>
    <xf numFmtId="0" fontId="11" fillId="0" borderId="24" xfId="0" applyFont="1" applyBorder="1"/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wrapText="1"/>
    </xf>
    <xf numFmtId="44" fontId="0" fillId="3" borderId="5" xfId="1" applyFont="1" applyFill="1" applyBorder="1"/>
    <xf numFmtId="169" fontId="0" fillId="3" borderId="0" xfId="1" applyNumberFormat="1" applyFont="1" applyFill="1" applyBorder="1"/>
    <xf numFmtId="44" fontId="0" fillId="3" borderId="6" xfId="1" applyFont="1" applyFill="1" applyBorder="1"/>
    <xf numFmtId="169" fontId="0" fillId="3" borderId="5" xfId="1" applyNumberFormat="1" applyFont="1" applyFill="1" applyBorder="1"/>
    <xf numFmtId="169" fontId="0" fillId="3" borderId="0" xfId="0" applyNumberFormat="1" applyFill="1" applyBorder="1"/>
    <xf numFmtId="168" fontId="0" fillId="3" borderId="6" xfId="0" applyNumberFormat="1" applyFill="1" applyBorder="1"/>
    <xf numFmtId="8" fontId="0" fillId="3" borderId="6" xfId="0" applyNumberFormat="1" applyFill="1" applyBorder="1"/>
    <xf numFmtId="0" fontId="8" fillId="3" borderId="0" xfId="0" applyFont="1" applyFill="1"/>
    <xf numFmtId="165" fontId="0" fillId="0" borderId="0" xfId="0" applyNumberFormat="1"/>
    <xf numFmtId="0" fontId="8" fillId="3" borderId="0" xfId="0" applyNumberFormat="1" applyFont="1" applyFill="1"/>
    <xf numFmtId="165" fontId="0" fillId="3" borderId="0" xfId="0" applyNumberFormat="1" applyFill="1" applyBorder="1"/>
    <xf numFmtId="0" fontId="7" fillId="0" borderId="19" xfId="0" applyFont="1" applyBorder="1" applyAlignment="1">
      <alignment horizontal="center"/>
    </xf>
    <xf numFmtId="0" fontId="11" fillId="0" borderId="2" xfId="0" applyFont="1" applyBorder="1"/>
    <xf numFmtId="164" fontId="4" fillId="3" borderId="2" xfId="0" applyNumberFormat="1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horizontal="right" wrapText="1"/>
    </xf>
    <xf numFmtId="165" fontId="4" fillId="3" borderId="4" xfId="0" applyNumberFormat="1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2" borderId="5" xfId="0" applyFont="1" applyFill="1" applyBorder="1"/>
    <xf numFmtId="0" fontId="4" fillId="0" borderId="5" xfId="0" applyFont="1" applyBorder="1"/>
    <xf numFmtId="0" fontId="8" fillId="0" borderId="5" xfId="0" applyNumberFormat="1" applyFont="1" applyBorder="1"/>
    <xf numFmtId="0" fontId="8" fillId="2" borderId="7" xfId="0" applyNumberFormat="1" applyFont="1" applyFill="1" applyBorder="1"/>
    <xf numFmtId="169" fontId="0" fillId="2" borderId="7" xfId="1" applyNumberFormat="1" applyFont="1" applyFill="1" applyBorder="1"/>
    <xf numFmtId="169" fontId="0" fillId="2" borderId="8" xfId="1" applyNumberFormat="1" applyFont="1" applyFill="1" applyBorder="1"/>
    <xf numFmtId="164" fontId="0" fillId="2" borderId="8" xfId="0" applyNumberFormat="1" applyFill="1" applyBorder="1"/>
    <xf numFmtId="165" fontId="0" fillId="2" borderId="9" xfId="0" applyNumberFormat="1" applyFill="1" applyBorder="1"/>
    <xf numFmtId="168" fontId="0" fillId="2" borderId="7" xfId="0" applyNumberFormat="1" applyFill="1" applyBorder="1"/>
    <xf numFmtId="164" fontId="0" fillId="2" borderId="7" xfId="0" applyNumberFormat="1" applyFill="1" applyBorder="1"/>
    <xf numFmtId="168" fontId="0" fillId="2" borderId="13" xfId="0" applyNumberFormat="1" applyFill="1" applyBorder="1"/>
    <xf numFmtId="0" fontId="8" fillId="2" borderId="5" xfId="0" applyFont="1" applyFill="1" applyBorder="1"/>
    <xf numFmtId="0" fontId="8" fillId="3" borderId="2" xfId="0" applyFont="1" applyFill="1" applyBorder="1"/>
    <xf numFmtId="0" fontId="8" fillId="7" borderId="24" xfId="0" applyFont="1" applyFill="1" applyBorder="1"/>
    <xf numFmtId="44" fontId="8" fillId="7" borderId="25" xfId="0" applyNumberFormat="1" applyFont="1" applyFill="1" applyBorder="1"/>
    <xf numFmtId="44" fontId="0" fillId="7" borderId="25" xfId="0" applyNumberFormat="1" applyFill="1" applyBorder="1"/>
    <xf numFmtId="164" fontId="0" fillId="7" borderId="25" xfId="0" applyNumberFormat="1" applyFill="1" applyBorder="1"/>
    <xf numFmtId="165" fontId="0" fillId="7" borderId="25" xfId="0" applyNumberFormat="1" applyFill="1" applyBorder="1"/>
    <xf numFmtId="168" fontId="0" fillId="7" borderId="25" xfId="0" applyNumberFormat="1" applyFill="1" applyBorder="1"/>
    <xf numFmtId="165" fontId="0" fillId="7" borderId="26" xfId="0" applyNumberFormat="1" applyFill="1" applyBorder="1"/>
    <xf numFmtId="9" fontId="7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9" fontId="12" fillId="3" borderId="1" xfId="0" applyNumberFormat="1" applyFont="1" applyFill="1" applyBorder="1" applyAlignment="1">
      <alignment horizontal="center" wrapText="1"/>
    </xf>
    <xf numFmtId="9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9" fontId="12" fillId="3" borderId="12" xfId="0" applyNumberFormat="1" applyFont="1" applyFill="1" applyBorder="1" applyAlignment="1">
      <alignment horizontal="center"/>
    </xf>
    <xf numFmtId="0" fontId="0" fillId="0" borderId="22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5" fillId="0" borderId="19" xfId="0" applyNumberFormat="1" applyFont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3" borderId="4" xfId="0" applyNumberFormat="1" applyFill="1" applyBorder="1"/>
    <xf numFmtId="164" fontId="0" fillId="3" borderId="29" xfId="0" applyNumberFormat="1" applyFill="1" applyBorder="1"/>
    <xf numFmtId="164" fontId="0" fillId="0" borderId="28" xfId="0" applyNumberFormat="1" applyBorder="1"/>
    <xf numFmtId="164" fontId="0" fillId="3" borderId="32" xfId="0" applyNumberFormat="1" applyFill="1" applyBorder="1"/>
    <xf numFmtId="164" fontId="9" fillId="0" borderId="4" xfId="0" applyNumberFormat="1" applyFont="1" applyBorder="1"/>
    <xf numFmtId="0" fontId="9" fillId="0" borderId="6" xfId="0" applyFont="1" applyBorder="1"/>
    <xf numFmtId="0" fontId="9" fillId="0" borderId="9" xfId="0" applyFont="1" applyBorder="1"/>
    <xf numFmtId="164" fontId="9" fillId="0" borderId="6" xfId="0" applyNumberFormat="1" applyFont="1" applyBorder="1"/>
    <xf numFmtId="164" fontId="9" fillId="0" borderId="16" xfId="0" applyNumberFormat="1" applyFont="1" applyBorder="1"/>
    <xf numFmtId="0" fontId="0" fillId="0" borderId="19" xfId="0" applyBorder="1"/>
    <xf numFmtId="164" fontId="0" fillId="7" borderId="15" xfId="0" applyNumberFormat="1" applyFill="1" applyBorder="1"/>
    <xf numFmtId="0" fontId="0" fillId="7" borderId="26" xfId="0" applyFill="1" applyBorder="1"/>
    <xf numFmtId="164" fontId="2" fillId="7" borderId="18" xfId="0" applyNumberFormat="1" applyFont="1" applyFill="1" applyBorder="1" applyAlignment="1">
      <alignment horizontal="right" wrapText="1"/>
    </xf>
    <xf numFmtId="2" fontId="5" fillId="3" borderId="12" xfId="0" applyNumberFormat="1" applyFont="1" applyFill="1" applyBorder="1" applyAlignment="1">
      <alignment horizontal="center" wrapText="1"/>
    </xf>
    <xf numFmtId="3" fontId="5" fillId="0" borderId="21" xfId="0" applyNumberFormat="1" applyFont="1" applyBorder="1" applyAlignment="1">
      <alignment horizontal="center" wrapText="1"/>
    </xf>
    <xf numFmtId="3" fontId="14" fillId="0" borderId="4" xfId="0" applyNumberFormat="1" applyFont="1" applyBorder="1"/>
    <xf numFmtId="0" fontId="11" fillId="0" borderId="5" xfId="0" applyFont="1" applyBorder="1"/>
    <xf numFmtId="0" fontId="10" fillId="0" borderId="2" xfId="0" applyFont="1" applyBorder="1"/>
    <xf numFmtId="0" fontId="8" fillId="7" borderId="1" xfId="0" applyFont="1" applyFill="1" applyBorder="1"/>
    <xf numFmtId="0" fontId="10" fillId="0" borderId="5" xfId="0" applyFont="1" applyBorder="1" applyAlignment="1">
      <alignment horizontal="center" wrapText="1"/>
    </xf>
    <xf numFmtId="3" fontId="15" fillId="0" borderId="6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7" borderId="25" xfId="0" applyNumberFormat="1" applyFill="1" applyBorder="1"/>
    <xf numFmtId="1" fontId="0" fillId="7" borderId="26" xfId="0" applyNumberFormat="1" applyFill="1" applyBorder="1"/>
    <xf numFmtId="0" fontId="0" fillId="0" borderId="40" xfId="0" applyBorder="1"/>
    <xf numFmtId="44" fontId="0" fillId="7" borderId="16" xfId="1" applyFont="1" applyFill="1" applyBorder="1"/>
    <xf numFmtId="0" fontId="2" fillId="0" borderId="3" xfId="0" applyFont="1" applyBorder="1" applyAlignment="1">
      <alignment horizontal="right"/>
    </xf>
    <xf numFmtId="1" fontId="2" fillId="0" borderId="3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0" fontId="0" fillId="7" borderId="8" xfId="0" applyFill="1" applyBorder="1"/>
    <xf numFmtId="164" fontId="0" fillId="7" borderId="8" xfId="0" applyNumberFormat="1" applyFill="1" applyBorder="1"/>
    <xf numFmtId="0" fontId="0" fillId="0" borderId="36" xfId="0" applyBorder="1"/>
    <xf numFmtId="0" fontId="0" fillId="0" borderId="41" xfId="0" applyBorder="1"/>
    <xf numFmtId="164" fontId="0" fillId="3" borderId="42" xfId="0" applyNumberFormat="1" applyFill="1" applyBorder="1"/>
    <xf numFmtId="0" fontId="0" fillId="0" borderId="43" xfId="0" applyBorder="1"/>
    <xf numFmtId="0" fontId="0" fillId="0" borderId="30" xfId="0" applyBorder="1"/>
    <xf numFmtId="164" fontId="0" fillId="0" borderId="22" xfId="0" applyNumberFormat="1" applyBorder="1"/>
    <xf numFmtId="0" fontId="0" fillId="0" borderId="31" xfId="0" applyBorder="1"/>
    <xf numFmtId="164" fontId="0" fillId="3" borderId="22" xfId="0" applyNumberFormat="1" applyFill="1" applyBorder="1"/>
    <xf numFmtId="164" fontId="0" fillId="0" borderId="32" xfId="0" applyNumberFormat="1" applyBorder="1"/>
    <xf numFmtId="0" fontId="0" fillId="0" borderId="44" xfId="0" applyBorder="1"/>
    <xf numFmtId="168" fontId="0" fillId="0" borderId="22" xfId="0" applyNumberFormat="1" applyBorder="1"/>
    <xf numFmtId="164" fontId="0" fillId="3" borderId="28" xfId="0" applyNumberFormat="1" applyFill="1" applyBorder="1"/>
    <xf numFmtId="168" fontId="0" fillId="0" borderId="28" xfId="0" applyNumberFormat="1" applyBorder="1"/>
    <xf numFmtId="168" fontId="0" fillId="3" borderId="32" xfId="0" applyNumberFormat="1" applyFill="1" applyBorder="1"/>
    <xf numFmtId="0" fontId="0" fillId="0" borderId="45" xfId="0" applyBorder="1"/>
    <xf numFmtId="0" fontId="0" fillId="0" borderId="46" xfId="0" applyBorder="1"/>
    <xf numFmtId="164" fontId="0" fillId="3" borderId="23" xfId="0" applyNumberFormat="1" applyFill="1" applyBorder="1"/>
    <xf numFmtId="168" fontId="9" fillId="0" borderId="16" xfId="0" applyNumberFormat="1" applyFont="1" applyBorder="1"/>
    <xf numFmtId="0" fontId="2" fillId="0" borderId="3" xfId="0" applyFont="1" applyBorder="1" applyAlignment="1">
      <alignment horizontal="right" wrapText="1"/>
    </xf>
    <xf numFmtId="166" fontId="2" fillId="0" borderId="3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44" fontId="0" fillId="7" borderId="28" xfId="1" applyFont="1" applyFill="1" applyBorder="1"/>
    <xf numFmtId="0" fontId="0" fillId="0" borderId="42" xfId="0" applyBorder="1"/>
    <xf numFmtId="164" fontId="0" fillId="0" borderId="29" xfId="0" applyNumberFormat="1" applyBorder="1"/>
    <xf numFmtId="168" fontId="0" fillId="0" borderId="32" xfId="0" applyNumberFormat="1" applyBorder="1"/>
    <xf numFmtId="0" fontId="0" fillId="3" borderId="30" xfId="0" applyFill="1" applyBorder="1"/>
    <xf numFmtId="0" fontId="0" fillId="0" borderId="32" xfId="0" applyBorder="1"/>
    <xf numFmtId="1" fontId="0" fillId="0" borderId="31" xfId="0" applyNumberFormat="1" applyBorder="1"/>
    <xf numFmtId="1" fontId="0" fillId="0" borderId="46" xfId="0" applyNumberFormat="1" applyBorder="1"/>
    <xf numFmtId="164" fontId="0" fillId="0" borderId="23" xfId="0" applyNumberFormat="1" applyBorder="1"/>
    <xf numFmtId="0" fontId="10" fillId="0" borderId="1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" fontId="0" fillId="0" borderId="19" xfId="0" applyNumberFormat="1" applyBorder="1"/>
    <xf numFmtId="0" fontId="0" fillId="7" borderId="1" xfId="0" applyFill="1" applyBorder="1" applyAlignment="1">
      <alignment horizontal="left"/>
    </xf>
    <xf numFmtId="0" fontId="10" fillId="7" borderId="14" xfId="0" applyFont="1" applyFill="1" applyBorder="1"/>
    <xf numFmtId="164" fontId="0" fillId="7" borderId="14" xfId="0" applyNumberFormat="1" applyFill="1" applyBorder="1"/>
    <xf numFmtId="9" fontId="0" fillId="7" borderId="15" xfId="2" applyFont="1" applyFill="1" applyBorder="1"/>
    <xf numFmtId="9" fontId="0" fillId="7" borderId="16" xfId="0" applyNumberFormat="1" applyFill="1" applyBorder="1"/>
    <xf numFmtId="164" fontId="0" fillId="7" borderId="18" xfId="0" applyNumberFormat="1" applyFill="1" applyBorder="1"/>
    <xf numFmtId="168" fontId="0" fillId="7" borderId="18" xfId="0" applyNumberFormat="1" applyFill="1" applyBorder="1"/>
    <xf numFmtId="44" fontId="0" fillId="7" borderId="25" xfId="0" applyNumberFormat="1" applyFont="1" applyFill="1" applyBorder="1"/>
    <xf numFmtId="167" fontId="0" fillId="0" borderId="19" xfId="0" applyNumberFormat="1" applyBorder="1"/>
    <xf numFmtId="0" fontId="0" fillId="7" borderId="14" xfId="0" applyFill="1" applyBorder="1"/>
    <xf numFmtId="0" fontId="7" fillId="0" borderId="39" xfId="0" applyFont="1" applyBorder="1" applyAlignment="1">
      <alignment horizontal="center"/>
    </xf>
    <xf numFmtId="164" fontId="4" fillId="3" borderId="24" xfId="0" applyNumberFormat="1" applyFont="1" applyFill="1" applyBorder="1" applyAlignment="1">
      <alignment horizontal="right" wrapText="1"/>
    </xf>
    <xf numFmtId="164" fontId="4" fillId="3" borderId="25" xfId="0" applyNumberFormat="1" applyFont="1" applyFill="1" applyBorder="1" applyAlignment="1">
      <alignment horizontal="right" wrapText="1"/>
    </xf>
    <xf numFmtId="165" fontId="4" fillId="3" borderId="25" xfId="0" applyNumberFormat="1" applyFont="1" applyFill="1" applyBorder="1" applyAlignment="1">
      <alignment horizontal="right" wrapText="1"/>
    </xf>
    <xf numFmtId="0" fontId="4" fillId="3" borderId="25" xfId="0" applyFont="1" applyFill="1" applyBorder="1" applyAlignment="1">
      <alignment horizontal="right" wrapText="1"/>
    </xf>
    <xf numFmtId="0" fontId="4" fillId="0" borderId="25" xfId="0" applyFont="1" applyBorder="1" applyAlignment="1">
      <alignment horizontal="right" wrapText="1"/>
    </xf>
    <xf numFmtId="165" fontId="4" fillId="3" borderId="26" xfId="0" applyNumberFormat="1" applyFont="1" applyFill="1" applyBorder="1" applyAlignment="1">
      <alignment horizontal="right" wrapText="1"/>
    </xf>
    <xf numFmtId="164" fontId="4" fillId="3" borderId="24" xfId="0" applyNumberFormat="1" applyFont="1" applyFill="1" applyBorder="1" applyAlignment="1">
      <alignment horizontal="center" wrapText="1"/>
    </xf>
    <xf numFmtId="164" fontId="4" fillId="3" borderId="25" xfId="0" applyNumberFormat="1" applyFont="1" applyFill="1" applyBorder="1" applyAlignment="1">
      <alignment horizontal="center" wrapText="1"/>
    </xf>
    <xf numFmtId="165" fontId="4" fillId="3" borderId="25" xfId="0" applyNumberFormat="1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165" fontId="4" fillId="3" borderId="26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3" fontId="10" fillId="0" borderId="4" xfId="0" applyNumberFormat="1" applyFont="1" applyBorder="1"/>
    <xf numFmtId="0" fontId="6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2" borderId="6" xfId="0" applyFont="1" applyFill="1" applyBorder="1"/>
    <xf numFmtId="0" fontId="8" fillId="2" borderId="0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0" borderId="6" xfId="0" applyFont="1" applyBorder="1"/>
    <xf numFmtId="1" fontId="8" fillId="0" borderId="5" xfId="0" applyNumberFormat="1" applyFont="1" applyBorder="1"/>
    <xf numFmtId="1" fontId="8" fillId="0" borderId="0" xfId="0" applyNumberFormat="1" applyFont="1" applyBorder="1"/>
    <xf numFmtId="1" fontId="8" fillId="0" borderId="6" xfId="0" applyNumberFormat="1" applyFont="1" applyBorder="1"/>
    <xf numFmtId="3" fontId="8" fillId="0" borderId="5" xfId="0" applyNumberFormat="1" applyFont="1" applyBorder="1"/>
    <xf numFmtId="2" fontId="8" fillId="0" borderId="0" xfId="0" applyNumberFormat="1" applyFont="1" applyBorder="1"/>
    <xf numFmtId="3" fontId="8" fillId="0" borderId="0" xfId="0" applyNumberFormat="1" applyFont="1" applyBorder="1"/>
    <xf numFmtId="9" fontId="8" fillId="0" borderId="0" xfId="2" applyFont="1" applyBorder="1"/>
    <xf numFmtId="3" fontId="8" fillId="0" borderId="6" xfId="0" applyNumberFormat="1" applyFont="1" applyBorder="1"/>
    <xf numFmtId="2" fontId="8" fillId="2" borderId="0" xfId="0" applyNumberFormat="1" applyFont="1" applyFill="1" applyBorder="1"/>
    <xf numFmtId="9" fontId="8" fillId="2" borderId="0" xfId="2" applyFont="1" applyFill="1" applyBorder="1"/>
    <xf numFmtId="1" fontId="8" fillId="7" borderId="1" xfId="0" applyNumberFormat="1" applyFont="1" applyFill="1" applyBorder="1"/>
    <xf numFmtId="2" fontId="8" fillId="7" borderId="1" xfId="0" applyNumberFormat="1" applyFont="1" applyFill="1" applyBorder="1"/>
    <xf numFmtId="3" fontId="8" fillId="7" borderId="1" xfId="0" applyNumberFormat="1" applyFont="1" applyFill="1" applyBorder="1"/>
    <xf numFmtId="9" fontId="8" fillId="7" borderId="1" xfId="2" applyFont="1" applyFill="1" applyBorder="1"/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horizontal="center" wrapText="1"/>
    </xf>
    <xf numFmtId="2" fontId="5" fillId="0" borderId="34" xfId="0" applyNumberFormat="1" applyFont="1" applyBorder="1" applyAlignment="1">
      <alignment horizontal="center" wrapText="1"/>
    </xf>
    <xf numFmtId="9" fontId="5" fillId="0" borderId="35" xfId="0" applyNumberFormat="1" applyFont="1" applyBorder="1" applyAlignment="1">
      <alignment horizontal="center" wrapText="1"/>
    </xf>
    <xf numFmtId="3" fontId="5" fillId="4" borderId="19" xfId="0" applyNumberFormat="1" applyFont="1" applyFill="1" applyBorder="1" applyAlignment="1">
      <alignment horizontal="center" wrapText="1"/>
    </xf>
    <xf numFmtId="3" fontId="5" fillId="4" borderId="37" xfId="0" applyNumberFormat="1" applyFont="1" applyFill="1" applyBorder="1" applyAlignment="1">
      <alignment horizontal="center" wrapText="1"/>
    </xf>
    <xf numFmtId="3" fontId="5" fillId="4" borderId="38" xfId="0" applyNumberFormat="1" applyFont="1" applyFill="1" applyBorder="1" applyAlignment="1">
      <alignment horizontal="center" wrapText="1"/>
    </xf>
    <xf numFmtId="2" fontId="8" fillId="3" borderId="6" xfId="0" applyNumberFormat="1" applyFont="1" applyFill="1" applyBorder="1"/>
    <xf numFmtId="1" fontId="8" fillId="0" borderId="0" xfId="0" applyNumberFormat="1" applyFont="1"/>
    <xf numFmtId="2" fontId="8" fillId="5" borderId="6" xfId="0" applyNumberFormat="1" applyFont="1" applyFill="1" applyBorder="1"/>
    <xf numFmtId="3" fontId="8" fillId="0" borderId="0" xfId="0" applyNumberFormat="1" applyFont="1"/>
    <xf numFmtId="2" fontId="8" fillId="0" borderId="6" xfId="0" applyNumberFormat="1" applyFont="1" applyBorder="1"/>
    <xf numFmtId="2" fontId="8" fillId="2" borderId="6" xfId="0" applyNumberFormat="1" applyFont="1" applyFill="1" applyBorder="1"/>
    <xf numFmtId="1" fontId="8" fillId="2" borderId="5" xfId="0" applyNumberFormat="1" applyFont="1" applyFill="1" applyBorder="1"/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3" borderId="5" xfId="0" applyFont="1" applyFill="1" applyBorder="1"/>
    <xf numFmtId="0" fontId="8" fillId="3" borderId="0" xfId="0" applyFont="1" applyFill="1" applyBorder="1"/>
    <xf numFmtId="1" fontId="8" fillId="3" borderId="5" xfId="0" applyNumberFormat="1" applyFont="1" applyFill="1" applyBorder="1"/>
    <xf numFmtId="0" fontId="8" fillId="3" borderId="6" xfId="0" applyFont="1" applyFill="1" applyBorder="1"/>
    <xf numFmtId="3" fontId="8" fillId="7" borderId="25" xfId="0" applyNumberFormat="1" applyFont="1" applyFill="1" applyBorder="1"/>
    <xf numFmtId="4" fontId="8" fillId="7" borderId="25" xfId="0" applyNumberFormat="1" applyFont="1" applyFill="1" applyBorder="1"/>
    <xf numFmtId="4" fontId="8" fillId="7" borderId="26" xfId="0" applyNumberFormat="1" applyFont="1" applyFill="1" applyBorder="1"/>
    <xf numFmtId="3" fontId="14" fillId="0" borderId="34" xfId="0" applyNumberFormat="1" applyFont="1" applyBorder="1" applyAlignment="1">
      <alignment horizontal="center" wrapText="1"/>
    </xf>
    <xf numFmtId="3" fontId="14" fillId="0" borderId="33" xfId="0" applyNumberFormat="1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3" fontId="17" fillId="0" borderId="0" xfId="0" applyNumberFormat="1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0" fillId="7" borderId="14" xfId="0" applyFont="1" applyFill="1" applyBorder="1" applyAlignment="1">
      <alignment wrapText="1"/>
    </xf>
    <xf numFmtId="3" fontId="0" fillId="0" borderId="1" xfId="0" applyNumberFormat="1" applyFont="1" applyFill="1" applyBorder="1"/>
    <xf numFmtId="1" fontId="0" fillId="7" borderId="1" xfId="0" applyNumberForma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6" borderId="3" xfId="0" applyNumberFormat="1" applyFont="1" applyFill="1" applyBorder="1" applyAlignment="1">
      <alignment horizontal="center"/>
    </xf>
    <xf numFmtId="3" fontId="5" fillId="6" borderId="4" xfId="0" applyNumberFormat="1" applyFont="1" applyFill="1" applyBorder="1" applyAlignment="1">
      <alignment horizontal="center"/>
    </xf>
    <xf numFmtId="3" fontId="5" fillId="6" borderId="10" xfId="0" applyNumberFormat="1" applyFont="1" applyFill="1" applyBorder="1" applyAlignment="1">
      <alignment horizontal="center" wrapText="1"/>
    </xf>
    <xf numFmtId="3" fontId="5" fillId="6" borderId="13" xfId="0" applyNumberFormat="1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10" fillId="4" borderId="3" xfId="0" applyNumberFormat="1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32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view="pageLayout" topLeftCell="A4" zoomScaleNormal="100" workbookViewId="0">
      <selection activeCell="A7" sqref="A7:XFD7"/>
    </sheetView>
  </sheetViews>
  <sheetFormatPr defaultRowHeight="15" x14ac:dyDescent="0.25"/>
  <cols>
    <col min="1" max="1" width="40.7109375" customWidth="1"/>
    <col min="2" max="3" width="10.85546875" customWidth="1"/>
    <col min="4" max="4" width="7.140625" customWidth="1"/>
    <col min="5" max="5" width="9.140625" customWidth="1"/>
    <col min="6" max="6" width="8.7109375" customWidth="1"/>
    <col min="7" max="7" width="8.5703125" customWidth="1"/>
    <col min="8" max="8" width="9.7109375" customWidth="1"/>
    <col min="9" max="9" width="9.140625" customWidth="1"/>
    <col min="10" max="10" width="6.7109375" customWidth="1"/>
    <col min="11" max="11" width="8.7109375" customWidth="1"/>
    <col min="12" max="12" width="15.85546875" customWidth="1"/>
    <col min="17" max="17" width="10" bestFit="1" customWidth="1"/>
  </cols>
  <sheetData>
    <row r="1" spans="1:17" ht="15.75" thickBot="1" x14ac:dyDescent="0.3"/>
    <row r="2" spans="1:17" ht="15.75" thickBot="1" x14ac:dyDescent="0.3">
      <c r="B2" s="319" t="s">
        <v>623</v>
      </c>
      <c r="C2" s="320"/>
      <c r="D2" s="320"/>
      <c r="E2" s="321"/>
      <c r="F2" s="319" t="s">
        <v>622</v>
      </c>
      <c r="G2" s="320"/>
      <c r="H2" s="320"/>
      <c r="I2" s="320"/>
      <c r="J2" s="320"/>
      <c r="K2" s="321"/>
    </row>
    <row r="3" spans="1:17" ht="30" customHeight="1" thickBot="1" x14ac:dyDescent="0.3">
      <c r="A3" s="100" t="s">
        <v>11</v>
      </c>
      <c r="B3" s="101" t="s">
        <v>0</v>
      </c>
      <c r="C3" s="101" t="s">
        <v>1</v>
      </c>
      <c r="D3" s="101" t="s">
        <v>2</v>
      </c>
      <c r="E3" s="101" t="s">
        <v>3</v>
      </c>
      <c r="F3" s="101" t="s">
        <v>624</v>
      </c>
      <c r="G3" s="101" t="s">
        <v>625</v>
      </c>
      <c r="H3" s="101" t="s">
        <v>355</v>
      </c>
      <c r="I3" s="101" t="s">
        <v>356</v>
      </c>
      <c r="J3" s="101" t="s">
        <v>8</v>
      </c>
      <c r="K3" s="101" t="s">
        <v>9</v>
      </c>
      <c r="L3" s="102" t="s">
        <v>10</v>
      </c>
      <c r="M3" s="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Q4" s="12">
        <v>8730</v>
      </c>
    </row>
    <row r="5" spans="1:17" x14ac:dyDescent="0.25">
      <c r="A5" s="3" t="s">
        <v>12</v>
      </c>
      <c r="Q5" s="12">
        <v>18019</v>
      </c>
    </row>
    <row r="6" spans="1:17" x14ac:dyDescent="0.25">
      <c r="A6" s="4" t="s">
        <v>13</v>
      </c>
      <c r="B6" s="12">
        <v>8732</v>
      </c>
      <c r="C6" s="12">
        <v>75</v>
      </c>
      <c r="D6" s="12">
        <v>5</v>
      </c>
      <c r="E6" s="12">
        <v>2</v>
      </c>
      <c r="F6" s="13">
        <v>1</v>
      </c>
      <c r="G6" s="13">
        <v>3.5</v>
      </c>
      <c r="H6" s="13">
        <v>0</v>
      </c>
      <c r="I6" s="13">
        <v>3.5</v>
      </c>
      <c r="J6" s="14">
        <v>3.35</v>
      </c>
      <c r="K6" s="13">
        <v>0</v>
      </c>
      <c r="L6" s="12" t="s">
        <v>358</v>
      </c>
      <c r="Q6" s="12">
        <v>10423</v>
      </c>
    </row>
    <row r="7" spans="1:17" x14ac:dyDescent="0.25">
      <c r="A7" s="4" t="s">
        <v>14</v>
      </c>
      <c r="B7" s="12">
        <v>10423</v>
      </c>
      <c r="C7" s="12">
        <v>74</v>
      </c>
      <c r="D7" s="12">
        <v>5</v>
      </c>
      <c r="E7" s="12">
        <v>2</v>
      </c>
      <c r="F7" s="13">
        <v>0</v>
      </c>
      <c r="G7" s="13">
        <v>3.5</v>
      </c>
      <c r="H7" s="13">
        <v>0.5</v>
      </c>
      <c r="I7" s="13">
        <v>4</v>
      </c>
      <c r="J7" s="14">
        <v>3</v>
      </c>
      <c r="K7" s="13">
        <v>260</v>
      </c>
      <c r="L7" s="12" t="s">
        <v>358</v>
      </c>
      <c r="Q7" s="12">
        <v>9349</v>
      </c>
    </row>
    <row r="8" spans="1:17" x14ac:dyDescent="0.25">
      <c r="A8" s="4" t="s">
        <v>15</v>
      </c>
      <c r="B8" s="12">
        <v>19607</v>
      </c>
      <c r="C8" s="12">
        <v>115</v>
      </c>
      <c r="D8" s="12">
        <v>5</v>
      </c>
      <c r="E8" s="12">
        <v>3</v>
      </c>
      <c r="F8" s="13">
        <v>1</v>
      </c>
      <c r="G8" s="13">
        <v>4</v>
      </c>
      <c r="H8" s="13">
        <v>1</v>
      </c>
      <c r="I8" s="13">
        <v>5</v>
      </c>
      <c r="J8" s="14">
        <v>3.8</v>
      </c>
      <c r="K8" s="13">
        <v>4</v>
      </c>
      <c r="L8" s="12" t="s">
        <v>359</v>
      </c>
      <c r="Q8" s="12">
        <v>9189</v>
      </c>
    </row>
    <row r="9" spans="1:17" x14ac:dyDescent="0.25">
      <c r="A9" s="4" t="s">
        <v>16</v>
      </c>
      <c r="B9" s="12">
        <v>9349</v>
      </c>
      <c r="C9" s="12">
        <v>37</v>
      </c>
      <c r="D9" s="12">
        <v>6</v>
      </c>
      <c r="E9" s="12">
        <v>1</v>
      </c>
      <c r="F9" s="13">
        <v>1</v>
      </c>
      <c r="G9" s="13">
        <v>2</v>
      </c>
      <c r="H9" s="13">
        <v>0</v>
      </c>
      <c r="I9" s="13">
        <v>2</v>
      </c>
      <c r="J9" s="14">
        <v>2.0249999999999999</v>
      </c>
      <c r="K9" s="95" t="s">
        <v>357</v>
      </c>
      <c r="L9" s="12" t="s">
        <v>358</v>
      </c>
      <c r="Q9" s="12">
        <v>7798</v>
      </c>
    </row>
    <row r="10" spans="1:17" x14ac:dyDescent="0.25">
      <c r="A10" s="4" t="s">
        <v>17</v>
      </c>
      <c r="B10" s="12">
        <v>9189</v>
      </c>
      <c r="C10" s="12">
        <v>35</v>
      </c>
      <c r="D10" s="12">
        <v>5</v>
      </c>
      <c r="E10" s="12">
        <v>2</v>
      </c>
      <c r="F10" s="13">
        <v>0</v>
      </c>
      <c r="G10" s="13">
        <v>3</v>
      </c>
      <c r="H10" s="13">
        <v>2</v>
      </c>
      <c r="I10" s="13">
        <v>5</v>
      </c>
      <c r="J10" s="14">
        <v>3.15</v>
      </c>
      <c r="K10" s="13">
        <v>585.5</v>
      </c>
      <c r="L10" s="12" t="s">
        <v>358</v>
      </c>
      <c r="Q10" s="12">
        <v>11218</v>
      </c>
    </row>
    <row r="11" spans="1:17" x14ac:dyDescent="0.25">
      <c r="A11" s="4" t="s">
        <v>18</v>
      </c>
      <c r="B11" s="12">
        <v>7798</v>
      </c>
      <c r="C11" s="12">
        <v>40</v>
      </c>
      <c r="D11" s="12">
        <v>5</v>
      </c>
      <c r="E11" s="12">
        <v>1</v>
      </c>
      <c r="F11" s="13">
        <v>1</v>
      </c>
      <c r="G11" s="13">
        <v>3</v>
      </c>
      <c r="H11" s="13">
        <v>1.5</v>
      </c>
      <c r="I11" s="13">
        <v>4.5</v>
      </c>
      <c r="J11" s="14">
        <v>2.2000000000000002</v>
      </c>
      <c r="K11" s="13">
        <v>0</v>
      </c>
      <c r="L11" s="12" t="s">
        <v>359</v>
      </c>
      <c r="Q11" s="12">
        <v>6185</v>
      </c>
    </row>
    <row r="12" spans="1:17" x14ac:dyDescent="0.25">
      <c r="A12" s="4" t="s">
        <v>19</v>
      </c>
      <c r="B12" s="12">
        <v>11218</v>
      </c>
      <c r="C12" s="12">
        <v>70</v>
      </c>
      <c r="D12" s="12">
        <v>6</v>
      </c>
      <c r="E12" s="12">
        <v>3</v>
      </c>
      <c r="F12" s="13">
        <v>1</v>
      </c>
      <c r="G12" s="13">
        <v>6</v>
      </c>
      <c r="H12" s="13">
        <v>0</v>
      </c>
      <c r="I12" s="13">
        <v>6</v>
      </c>
      <c r="J12" s="14">
        <v>3.75</v>
      </c>
      <c r="K12" s="13">
        <v>0</v>
      </c>
      <c r="L12" s="12" t="s">
        <v>358</v>
      </c>
      <c r="Q12" s="12">
        <v>15111</v>
      </c>
    </row>
    <row r="13" spans="1:17" x14ac:dyDescent="0.25">
      <c r="A13" s="4" t="s">
        <v>20</v>
      </c>
      <c r="B13" s="12">
        <v>6185</v>
      </c>
      <c r="C13" s="12">
        <v>46</v>
      </c>
      <c r="D13" s="12">
        <v>6</v>
      </c>
      <c r="E13" s="12">
        <v>1</v>
      </c>
      <c r="F13" s="13">
        <v>1</v>
      </c>
      <c r="G13" s="13">
        <v>1</v>
      </c>
      <c r="H13" s="13">
        <v>2</v>
      </c>
      <c r="I13" s="13">
        <v>3</v>
      </c>
      <c r="J13" s="14">
        <v>4.05</v>
      </c>
      <c r="K13" s="13">
        <v>150</v>
      </c>
      <c r="L13" s="12" t="s">
        <v>360</v>
      </c>
      <c r="Q13" s="12">
        <v>9432</v>
      </c>
    </row>
    <row r="14" spans="1:17" x14ac:dyDescent="0.25">
      <c r="A14" s="4" t="s">
        <v>21</v>
      </c>
      <c r="B14" s="12">
        <v>15111</v>
      </c>
      <c r="C14" s="12">
        <v>62</v>
      </c>
      <c r="D14" s="12">
        <v>4</v>
      </c>
      <c r="E14" s="12">
        <v>2</v>
      </c>
      <c r="F14" s="13">
        <v>1</v>
      </c>
      <c r="G14" s="13">
        <v>1</v>
      </c>
      <c r="H14" s="13">
        <v>3</v>
      </c>
      <c r="I14" s="13">
        <v>4</v>
      </c>
      <c r="J14" s="14">
        <v>3</v>
      </c>
      <c r="K14" s="13">
        <v>80</v>
      </c>
      <c r="L14" s="12" t="s">
        <v>359</v>
      </c>
      <c r="Q14" s="12">
        <v>9063</v>
      </c>
    </row>
    <row r="15" spans="1:17" x14ac:dyDescent="0.25">
      <c r="A15" s="4" t="s">
        <v>353</v>
      </c>
      <c r="B15" s="12">
        <v>9432</v>
      </c>
      <c r="C15" s="12">
        <v>55</v>
      </c>
      <c r="D15" s="12">
        <v>5</v>
      </c>
      <c r="E15" s="12">
        <v>2</v>
      </c>
      <c r="F15" s="13">
        <v>1</v>
      </c>
      <c r="G15" s="13">
        <v>1</v>
      </c>
      <c r="H15" s="13">
        <v>1</v>
      </c>
      <c r="I15" s="13">
        <v>2</v>
      </c>
      <c r="J15" s="14">
        <v>1.85</v>
      </c>
      <c r="K15" s="13">
        <v>38</v>
      </c>
      <c r="L15" s="12" t="s">
        <v>358</v>
      </c>
      <c r="Q15" s="15"/>
    </row>
    <row r="16" spans="1:17" x14ac:dyDescent="0.25">
      <c r="A16" s="4" t="s">
        <v>22</v>
      </c>
      <c r="B16" s="12">
        <v>12373</v>
      </c>
      <c r="C16" s="12">
        <v>53</v>
      </c>
      <c r="D16" s="12">
        <v>5</v>
      </c>
      <c r="E16" s="12">
        <v>2</v>
      </c>
      <c r="F16" s="13">
        <v>0</v>
      </c>
      <c r="G16" s="13">
        <v>4</v>
      </c>
      <c r="H16" s="13">
        <v>2</v>
      </c>
      <c r="I16" s="13">
        <v>6</v>
      </c>
      <c r="J16" s="14">
        <v>1.9</v>
      </c>
      <c r="K16" s="13">
        <v>20</v>
      </c>
      <c r="L16" s="12" t="s">
        <v>361</v>
      </c>
      <c r="Q16" s="12"/>
    </row>
    <row r="17" spans="1:17" x14ac:dyDescent="0.25">
      <c r="A17" s="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Q17" s="12">
        <v>33904</v>
      </c>
    </row>
    <row r="18" spans="1:17" x14ac:dyDescent="0.25">
      <c r="A18" s="3" t="s">
        <v>23</v>
      </c>
      <c r="B18" s="12"/>
      <c r="C18" s="12"/>
      <c r="D18" s="12"/>
      <c r="E18" s="12"/>
      <c r="F18" s="12"/>
      <c r="G18" s="12"/>
      <c r="H18" s="12"/>
      <c r="I18" s="12"/>
      <c r="J18" s="14"/>
      <c r="K18" s="12"/>
      <c r="L18" s="12"/>
      <c r="Q18" s="12">
        <v>36593</v>
      </c>
    </row>
    <row r="19" spans="1:17" x14ac:dyDescent="0.25">
      <c r="A19" s="4" t="s">
        <v>24</v>
      </c>
      <c r="B19" s="12">
        <v>33904</v>
      </c>
      <c r="C19" s="12">
        <v>114</v>
      </c>
      <c r="D19" s="12">
        <v>6</v>
      </c>
      <c r="E19" s="12">
        <v>8</v>
      </c>
      <c r="F19" s="13">
        <v>1</v>
      </c>
      <c r="G19" s="13">
        <v>10.95</v>
      </c>
      <c r="H19" s="13">
        <v>0</v>
      </c>
      <c r="I19" s="13">
        <v>10.95</v>
      </c>
      <c r="J19" s="14">
        <v>10.95</v>
      </c>
      <c r="K19" s="13">
        <v>321</v>
      </c>
      <c r="L19" s="12" t="s">
        <v>360</v>
      </c>
      <c r="Q19" s="12">
        <v>33079</v>
      </c>
    </row>
    <row r="20" spans="1:17" x14ac:dyDescent="0.25">
      <c r="A20" s="4" t="s">
        <v>25</v>
      </c>
      <c r="B20" s="12">
        <v>25182</v>
      </c>
      <c r="C20" s="12">
        <v>46</v>
      </c>
      <c r="D20" s="12">
        <v>6</v>
      </c>
      <c r="E20" s="12">
        <v>1</v>
      </c>
      <c r="F20" s="13">
        <v>0</v>
      </c>
      <c r="G20" s="13">
        <v>7</v>
      </c>
      <c r="H20" s="13">
        <v>3.5</v>
      </c>
      <c r="I20" s="13">
        <v>10.5</v>
      </c>
      <c r="J20" s="14">
        <v>9.4250000000000007</v>
      </c>
      <c r="K20" s="13">
        <v>120</v>
      </c>
      <c r="L20" s="12" t="s">
        <v>359</v>
      </c>
      <c r="Q20" s="12">
        <v>19607</v>
      </c>
    </row>
    <row r="21" spans="1:17" x14ac:dyDescent="0.25">
      <c r="A21" s="4" t="s">
        <v>26</v>
      </c>
      <c r="B21" s="12">
        <v>36593</v>
      </c>
      <c r="C21" s="12">
        <v>194</v>
      </c>
      <c r="D21" s="12">
        <v>6</v>
      </c>
      <c r="E21" s="12">
        <v>5</v>
      </c>
      <c r="F21" s="13">
        <v>1</v>
      </c>
      <c r="G21" s="13">
        <v>12</v>
      </c>
      <c r="H21" s="13">
        <v>2</v>
      </c>
      <c r="I21" s="13">
        <v>14</v>
      </c>
      <c r="J21" s="14">
        <v>10.718999999999999</v>
      </c>
      <c r="K21" s="13">
        <v>190</v>
      </c>
      <c r="L21" s="12" t="s">
        <v>359</v>
      </c>
      <c r="Q21" s="12">
        <v>21682</v>
      </c>
    </row>
    <row r="22" spans="1:17" x14ac:dyDescent="0.25">
      <c r="A22" s="4" t="s">
        <v>27</v>
      </c>
      <c r="B22" s="12">
        <v>33079</v>
      </c>
      <c r="C22" s="12">
        <v>160</v>
      </c>
      <c r="D22" s="12">
        <v>5</v>
      </c>
      <c r="E22" s="12">
        <v>6</v>
      </c>
      <c r="F22" s="13">
        <v>0</v>
      </c>
      <c r="G22" s="13">
        <v>13</v>
      </c>
      <c r="H22" s="13">
        <v>1</v>
      </c>
      <c r="I22" s="13">
        <v>14</v>
      </c>
      <c r="J22" s="14">
        <v>8.8000000000000007</v>
      </c>
      <c r="K22" s="13">
        <v>150</v>
      </c>
      <c r="L22" s="12" t="s">
        <v>359</v>
      </c>
      <c r="Q22" s="12">
        <v>30948</v>
      </c>
    </row>
    <row r="23" spans="1:17" x14ac:dyDescent="0.25">
      <c r="A23" s="4" t="s">
        <v>28</v>
      </c>
      <c r="B23" s="12">
        <v>21682</v>
      </c>
      <c r="C23" s="12">
        <v>43</v>
      </c>
      <c r="D23" s="12">
        <v>5</v>
      </c>
      <c r="E23" s="12">
        <v>1</v>
      </c>
      <c r="F23" s="13">
        <v>1</v>
      </c>
      <c r="G23" s="13">
        <v>5</v>
      </c>
      <c r="H23" s="13">
        <v>1</v>
      </c>
      <c r="I23" s="13">
        <v>6</v>
      </c>
      <c r="J23" s="14">
        <v>5.4749999999999996</v>
      </c>
      <c r="K23" s="13">
        <v>205</v>
      </c>
      <c r="L23" s="12" t="s">
        <v>360</v>
      </c>
      <c r="Q23" s="12">
        <v>32122</v>
      </c>
    </row>
    <row r="24" spans="1:17" x14ac:dyDescent="0.25">
      <c r="A24" s="4" t="s">
        <v>29</v>
      </c>
      <c r="B24" s="12">
        <v>30948</v>
      </c>
      <c r="C24" s="12">
        <v>69</v>
      </c>
      <c r="D24" s="12">
        <v>5</v>
      </c>
      <c r="E24" s="12">
        <v>2</v>
      </c>
      <c r="F24" s="13">
        <v>3.3</v>
      </c>
      <c r="G24" s="13">
        <v>6.05</v>
      </c>
      <c r="H24" s="13">
        <v>2.75</v>
      </c>
      <c r="I24" s="13">
        <v>8.8000000000000007</v>
      </c>
      <c r="J24" s="14">
        <v>8.8000000000000007</v>
      </c>
      <c r="K24" s="13">
        <v>88</v>
      </c>
      <c r="L24" s="12" t="s">
        <v>360</v>
      </c>
      <c r="Q24" s="12">
        <v>31936</v>
      </c>
    </row>
    <row r="25" spans="1:17" x14ac:dyDescent="0.25">
      <c r="A25" s="4" t="s">
        <v>354</v>
      </c>
      <c r="B25" s="12">
        <v>32122</v>
      </c>
      <c r="C25" s="12">
        <v>42</v>
      </c>
      <c r="D25" s="12">
        <v>6</v>
      </c>
      <c r="E25" s="12">
        <v>1</v>
      </c>
      <c r="F25" s="13">
        <v>2</v>
      </c>
      <c r="G25" s="13">
        <v>4</v>
      </c>
      <c r="H25" s="13">
        <v>5</v>
      </c>
      <c r="I25" s="13">
        <v>9</v>
      </c>
      <c r="J25" s="14">
        <v>9.8249999999999993</v>
      </c>
      <c r="K25" s="13">
        <v>477</v>
      </c>
      <c r="L25" s="12" t="s">
        <v>360</v>
      </c>
      <c r="Q25" s="12">
        <v>36612</v>
      </c>
    </row>
    <row r="26" spans="1:17" x14ac:dyDescent="0.25">
      <c r="A26" s="4" t="s">
        <v>30</v>
      </c>
      <c r="B26" s="12">
        <v>31936</v>
      </c>
      <c r="C26" s="12">
        <v>142</v>
      </c>
      <c r="D26" s="12">
        <v>5</v>
      </c>
      <c r="E26" s="12">
        <v>5</v>
      </c>
      <c r="F26" s="13">
        <v>1</v>
      </c>
      <c r="G26" s="13">
        <v>11</v>
      </c>
      <c r="H26" s="13">
        <v>0</v>
      </c>
      <c r="I26" s="13">
        <v>11</v>
      </c>
      <c r="J26" s="14">
        <v>9.5749999999999993</v>
      </c>
      <c r="K26" s="13">
        <v>48</v>
      </c>
      <c r="L26" s="12" t="s">
        <v>358</v>
      </c>
      <c r="Q26" s="12">
        <v>29785</v>
      </c>
    </row>
    <row r="27" spans="1:17" x14ac:dyDescent="0.25">
      <c r="A27" s="4" t="s">
        <v>31</v>
      </c>
      <c r="B27" s="12">
        <v>36612</v>
      </c>
      <c r="C27" s="12">
        <v>94</v>
      </c>
      <c r="D27" s="12">
        <v>6</v>
      </c>
      <c r="E27" s="12">
        <v>3</v>
      </c>
      <c r="F27" s="13">
        <v>1</v>
      </c>
      <c r="G27" s="13">
        <v>8</v>
      </c>
      <c r="H27" s="13">
        <v>1</v>
      </c>
      <c r="I27" s="13">
        <v>9</v>
      </c>
      <c r="J27" s="14">
        <v>5.5</v>
      </c>
      <c r="K27" s="13">
        <v>300</v>
      </c>
      <c r="L27" s="12" t="s">
        <v>359</v>
      </c>
      <c r="Q27" s="12">
        <v>38474</v>
      </c>
    </row>
    <row r="28" spans="1:17" x14ac:dyDescent="0.25">
      <c r="A28" s="4" t="s">
        <v>32</v>
      </c>
      <c r="B28" s="12">
        <v>29785</v>
      </c>
      <c r="C28" s="12">
        <v>44</v>
      </c>
      <c r="D28" s="12">
        <v>6</v>
      </c>
      <c r="E28" s="12">
        <v>1</v>
      </c>
      <c r="F28" s="13">
        <v>2</v>
      </c>
      <c r="G28" s="13">
        <v>4</v>
      </c>
      <c r="H28" s="13">
        <v>1</v>
      </c>
      <c r="I28" s="13">
        <v>5</v>
      </c>
      <c r="J28" s="14">
        <v>0.95</v>
      </c>
      <c r="K28" s="95" t="s">
        <v>357</v>
      </c>
      <c r="L28" s="12" t="s">
        <v>360</v>
      </c>
      <c r="Q28" s="12">
        <v>28431</v>
      </c>
    </row>
    <row r="29" spans="1:17" x14ac:dyDescent="0.25">
      <c r="A29" s="4" t="s">
        <v>33</v>
      </c>
      <c r="B29" s="12">
        <v>38474</v>
      </c>
      <c r="C29" s="12">
        <v>135</v>
      </c>
      <c r="D29" s="12">
        <v>6</v>
      </c>
      <c r="E29" s="12">
        <v>3</v>
      </c>
      <c r="F29" s="13">
        <v>2</v>
      </c>
      <c r="G29" s="13">
        <v>6</v>
      </c>
      <c r="H29" s="13">
        <v>8</v>
      </c>
      <c r="I29" s="13">
        <v>14</v>
      </c>
      <c r="J29" s="14">
        <v>9.6750000000000007</v>
      </c>
      <c r="K29" s="13">
        <v>0</v>
      </c>
      <c r="L29" s="12" t="s">
        <v>359</v>
      </c>
      <c r="Q29" s="12">
        <v>27414</v>
      </c>
    </row>
    <row r="30" spans="1:17" x14ac:dyDescent="0.25">
      <c r="A30" s="4" t="s">
        <v>34</v>
      </c>
      <c r="B30" s="12">
        <v>28431</v>
      </c>
      <c r="C30" s="12">
        <v>101</v>
      </c>
      <c r="D30" s="12">
        <v>6</v>
      </c>
      <c r="E30" s="12">
        <v>5</v>
      </c>
      <c r="F30" s="13">
        <v>0</v>
      </c>
      <c r="G30" s="13">
        <v>6</v>
      </c>
      <c r="H30" s="13">
        <v>8</v>
      </c>
      <c r="I30" s="13">
        <v>14</v>
      </c>
      <c r="J30" s="14">
        <v>11.65</v>
      </c>
      <c r="K30" s="13">
        <v>85</v>
      </c>
      <c r="L30" s="12" t="s">
        <v>360</v>
      </c>
      <c r="Q30" s="12">
        <v>20661</v>
      </c>
    </row>
    <row r="31" spans="1:17" x14ac:dyDescent="0.25">
      <c r="A31" s="4" t="s">
        <v>35</v>
      </c>
      <c r="B31" s="12">
        <v>27414</v>
      </c>
      <c r="C31" s="12">
        <v>73</v>
      </c>
      <c r="D31" s="12">
        <v>6</v>
      </c>
      <c r="E31" s="12">
        <v>2</v>
      </c>
      <c r="F31" s="13">
        <v>1</v>
      </c>
      <c r="G31" s="13">
        <v>10</v>
      </c>
      <c r="H31" s="13">
        <v>1</v>
      </c>
      <c r="I31" s="13">
        <v>11</v>
      </c>
      <c r="J31" s="14">
        <v>5.75</v>
      </c>
      <c r="K31" s="13">
        <v>50</v>
      </c>
      <c r="L31" s="12" t="s">
        <v>360</v>
      </c>
      <c r="Q31" s="12">
        <v>28195</v>
      </c>
    </row>
    <row r="32" spans="1:17" x14ac:dyDescent="0.25">
      <c r="A32" s="4" t="s">
        <v>36</v>
      </c>
      <c r="B32" s="12">
        <v>20661</v>
      </c>
      <c r="C32" s="12">
        <v>49</v>
      </c>
      <c r="D32" s="12">
        <v>6</v>
      </c>
      <c r="E32" s="12">
        <v>1</v>
      </c>
      <c r="F32" s="13">
        <v>1</v>
      </c>
      <c r="G32" s="13">
        <v>1</v>
      </c>
      <c r="H32" s="13">
        <v>10</v>
      </c>
      <c r="I32" s="13">
        <v>11</v>
      </c>
      <c r="J32" s="14">
        <v>7.5</v>
      </c>
      <c r="K32" s="13">
        <v>2500</v>
      </c>
      <c r="L32" s="12" t="s">
        <v>360</v>
      </c>
      <c r="Q32" s="12">
        <v>59670</v>
      </c>
    </row>
    <row r="33" spans="1:17" x14ac:dyDescent="0.25">
      <c r="A33" s="4" t="s">
        <v>37</v>
      </c>
      <c r="B33" s="12">
        <v>28195</v>
      </c>
      <c r="C33" s="12">
        <v>49</v>
      </c>
      <c r="D33" s="12">
        <v>6</v>
      </c>
      <c r="E33" s="12">
        <v>1</v>
      </c>
      <c r="F33" s="13">
        <v>1</v>
      </c>
      <c r="G33" s="13">
        <v>4</v>
      </c>
      <c r="H33" s="13">
        <v>2</v>
      </c>
      <c r="I33" s="13">
        <v>6</v>
      </c>
      <c r="J33" s="14">
        <v>4.4375</v>
      </c>
      <c r="K33" s="95" t="s">
        <v>357</v>
      </c>
      <c r="L33" s="12" t="s">
        <v>359</v>
      </c>
      <c r="Q33" s="12">
        <v>45255</v>
      </c>
    </row>
    <row r="34" spans="1:17" x14ac:dyDescent="0.2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Q34" s="12">
        <v>57786</v>
      </c>
    </row>
    <row r="35" spans="1:17" x14ac:dyDescent="0.25">
      <c r="A35" s="97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Q35" s="12">
        <v>55369</v>
      </c>
    </row>
    <row r="36" spans="1:17" ht="15.75" thickBot="1" x14ac:dyDescent="0.3">
      <c r="A36" s="97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Q36" s="12">
        <v>55295</v>
      </c>
    </row>
    <row r="37" spans="1:17" ht="15.75" thickBot="1" x14ac:dyDescent="0.3">
      <c r="B37" s="319" t="s">
        <v>623</v>
      </c>
      <c r="C37" s="320"/>
      <c r="D37" s="320"/>
      <c r="E37" s="321"/>
      <c r="F37" s="319" t="s">
        <v>622</v>
      </c>
      <c r="G37" s="320"/>
      <c r="H37" s="320"/>
      <c r="I37" s="320"/>
      <c r="J37" s="320"/>
      <c r="K37" s="321"/>
      <c r="Q37" s="12">
        <v>44425</v>
      </c>
    </row>
    <row r="38" spans="1:17" ht="30" customHeight="1" thickBot="1" x14ac:dyDescent="0.3">
      <c r="A38" s="100" t="s">
        <v>11</v>
      </c>
      <c r="B38" s="101" t="s">
        <v>0</v>
      </c>
      <c r="C38" s="101" t="s">
        <v>1</v>
      </c>
      <c r="D38" s="101" t="s">
        <v>2</v>
      </c>
      <c r="E38" s="101" t="s">
        <v>3</v>
      </c>
      <c r="F38" s="101" t="s">
        <v>5</v>
      </c>
      <c r="G38" s="101" t="s">
        <v>4</v>
      </c>
      <c r="H38" s="101" t="s">
        <v>355</v>
      </c>
      <c r="I38" s="101" t="s">
        <v>356</v>
      </c>
      <c r="J38" s="101" t="s">
        <v>8</v>
      </c>
      <c r="K38" s="101" t="s">
        <v>9</v>
      </c>
      <c r="L38" s="102" t="s">
        <v>10</v>
      </c>
      <c r="Q38" s="12">
        <v>48192</v>
      </c>
    </row>
    <row r="39" spans="1:17" x14ac:dyDescent="0.25">
      <c r="A39" s="6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Q39" s="12">
        <v>48084</v>
      </c>
    </row>
    <row r="40" spans="1:17" x14ac:dyDescent="0.25">
      <c r="A40" s="3" t="s">
        <v>38</v>
      </c>
      <c r="B40" s="12"/>
      <c r="C40" s="12"/>
      <c r="D40" s="12"/>
      <c r="E40" s="12"/>
      <c r="F40" s="12"/>
      <c r="G40" s="12"/>
      <c r="H40" s="12"/>
      <c r="I40" s="12"/>
      <c r="J40" s="14"/>
      <c r="K40" s="12"/>
      <c r="L40" s="12"/>
      <c r="Q40" s="12">
        <v>49750</v>
      </c>
    </row>
    <row r="41" spans="1:17" x14ac:dyDescent="0.25">
      <c r="A41" s="4" t="s">
        <v>39</v>
      </c>
      <c r="B41" s="12">
        <v>59670</v>
      </c>
      <c r="C41" s="12">
        <v>96</v>
      </c>
      <c r="D41" s="12">
        <v>6</v>
      </c>
      <c r="E41" s="12">
        <v>4</v>
      </c>
      <c r="F41" s="13">
        <v>3</v>
      </c>
      <c r="G41" s="13">
        <v>8</v>
      </c>
      <c r="H41" s="13">
        <v>8</v>
      </c>
      <c r="I41" s="13">
        <v>16</v>
      </c>
      <c r="J41" s="14">
        <v>14.0625</v>
      </c>
      <c r="K41" s="13">
        <v>356</v>
      </c>
      <c r="L41" s="12" t="s">
        <v>360</v>
      </c>
      <c r="Q41" s="15"/>
    </row>
    <row r="42" spans="1:17" x14ac:dyDescent="0.25">
      <c r="A42" s="4" t="s">
        <v>40</v>
      </c>
      <c r="B42" s="12">
        <v>45255</v>
      </c>
      <c r="C42" s="12">
        <v>183</v>
      </c>
      <c r="D42" s="12">
        <v>6</v>
      </c>
      <c r="E42" s="12">
        <v>5</v>
      </c>
      <c r="F42" s="13">
        <v>2</v>
      </c>
      <c r="G42" s="13">
        <v>26</v>
      </c>
      <c r="H42" s="13">
        <v>8</v>
      </c>
      <c r="I42" s="13">
        <v>34</v>
      </c>
      <c r="J42" s="14">
        <v>32</v>
      </c>
      <c r="K42" s="13">
        <v>2416</v>
      </c>
      <c r="L42" s="17" t="s">
        <v>362</v>
      </c>
      <c r="Q42" s="12"/>
    </row>
    <row r="43" spans="1:17" x14ac:dyDescent="0.25">
      <c r="A43" s="4" t="s">
        <v>41</v>
      </c>
      <c r="B43" s="12">
        <v>57786</v>
      </c>
      <c r="C43" s="12">
        <v>189</v>
      </c>
      <c r="D43" s="12">
        <v>6</v>
      </c>
      <c r="E43" s="12">
        <v>4</v>
      </c>
      <c r="F43" s="13">
        <v>4</v>
      </c>
      <c r="G43" s="13">
        <v>17</v>
      </c>
      <c r="H43" s="13">
        <v>1</v>
      </c>
      <c r="I43" s="13">
        <v>18</v>
      </c>
      <c r="J43" s="14">
        <v>17</v>
      </c>
      <c r="K43" s="13">
        <v>788</v>
      </c>
      <c r="L43" s="12" t="s">
        <v>359</v>
      </c>
      <c r="Q43" s="12">
        <v>62853</v>
      </c>
    </row>
    <row r="44" spans="1:17" x14ac:dyDescent="0.25">
      <c r="A44" s="4" t="s">
        <v>42</v>
      </c>
      <c r="B44" s="12">
        <v>55369</v>
      </c>
      <c r="C44" s="12">
        <v>174</v>
      </c>
      <c r="D44" s="12">
        <v>6</v>
      </c>
      <c r="E44" s="12">
        <v>5</v>
      </c>
      <c r="F44" s="13">
        <v>3</v>
      </c>
      <c r="G44" s="13">
        <v>7</v>
      </c>
      <c r="H44" s="13">
        <v>13</v>
      </c>
      <c r="I44" s="13">
        <v>20</v>
      </c>
      <c r="J44" s="14">
        <v>15.225</v>
      </c>
      <c r="K44" s="13">
        <v>904</v>
      </c>
      <c r="L44" s="17" t="s">
        <v>362</v>
      </c>
      <c r="Q44" s="12">
        <v>68641</v>
      </c>
    </row>
    <row r="45" spans="1:17" x14ac:dyDescent="0.25">
      <c r="A45" s="4" t="s">
        <v>43</v>
      </c>
      <c r="B45" s="12">
        <v>55295</v>
      </c>
      <c r="C45" s="12">
        <v>45</v>
      </c>
      <c r="D45" s="12">
        <v>5</v>
      </c>
      <c r="E45" s="12">
        <v>2</v>
      </c>
      <c r="F45" s="13">
        <v>2</v>
      </c>
      <c r="G45" s="13">
        <v>6</v>
      </c>
      <c r="H45" s="13">
        <v>4.5</v>
      </c>
      <c r="I45" s="13">
        <v>10.5</v>
      </c>
      <c r="J45" s="14">
        <v>10.55</v>
      </c>
      <c r="K45" s="13">
        <v>1890</v>
      </c>
      <c r="L45" s="12" t="s">
        <v>359</v>
      </c>
      <c r="Q45" s="12">
        <v>68157</v>
      </c>
    </row>
    <row r="46" spans="1:17" x14ac:dyDescent="0.25">
      <c r="A46" s="4" t="s">
        <v>44</v>
      </c>
      <c r="B46" s="12">
        <v>44425</v>
      </c>
      <c r="C46" s="12">
        <v>182</v>
      </c>
      <c r="D46" s="12">
        <v>4</v>
      </c>
      <c r="E46" s="12">
        <v>8</v>
      </c>
      <c r="F46" s="13">
        <v>2</v>
      </c>
      <c r="G46" s="13">
        <v>14</v>
      </c>
      <c r="H46" s="13">
        <v>3</v>
      </c>
      <c r="I46" s="13">
        <v>17</v>
      </c>
      <c r="J46" s="14">
        <v>10.199999999999999</v>
      </c>
      <c r="K46" s="13">
        <v>50</v>
      </c>
      <c r="L46" s="12" t="s">
        <v>359</v>
      </c>
      <c r="Q46" s="12">
        <v>76894</v>
      </c>
    </row>
    <row r="47" spans="1:17" x14ac:dyDescent="0.25">
      <c r="A47" s="8" t="s">
        <v>45</v>
      </c>
      <c r="B47" s="12">
        <v>48192</v>
      </c>
      <c r="C47" s="12">
        <v>115</v>
      </c>
      <c r="D47" s="12">
        <v>6</v>
      </c>
      <c r="E47" s="12">
        <v>3</v>
      </c>
      <c r="F47" s="13">
        <v>4</v>
      </c>
      <c r="G47" s="13">
        <v>9</v>
      </c>
      <c r="H47" s="13">
        <v>3</v>
      </c>
      <c r="I47" s="13">
        <v>12</v>
      </c>
      <c r="J47" s="14">
        <v>10.199999999999999</v>
      </c>
      <c r="K47" s="13">
        <v>1260</v>
      </c>
      <c r="L47" s="12" t="s">
        <v>363</v>
      </c>
      <c r="Q47" s="12">
        <v>75233</v>
      </c>
    </row>
    <row r="48" spans="1:17" x14ac:dyDescent="0.25">
      <c r="A48" s="4" t="s">
        <v>46</v>
      </c>
      <c r="B48" s="12">
        <v>48084</v>
      </c>
      <c r="C48" s="12">
        <v>56</v>
      </c>
      <c r="D48" s="12">
        <v>6</v>
      </c>
      <c r="E48" s="12">
        <v>1</v>
      </c>
      <c r="F48" s="13">
        <v>3</v>
      </c>
      <c r="G48" s="13">
        <v>10</v>
      </c>
      <c r="H48" s="13">
        <v>2.38</v>
      </c>
      <c r="I48" s="13">
        <v>12.38</v>
      </c>
      <c r="J48" s="14">
        <v>12.375</v>
      </c>
      <c r="K48" s="13">
        <v>200</v>
      </c>
      <c r="L48" s="17" t="s">
        <v>362</v>
      </c>
      <c r="Q48" s="16"/>
    </row>
    <row r="49" spans="1:17" x14ac:dyDescent="0.25">
      <c r="A49" s="4" t="s">
        <v>47</v>
      </c>
      <c r="B49" s="12">
        <v>49750</v>
      </c>
      <c r="C49" s="12">
        <v>172</v>
      </c>
      <c r="D49" s="12">
        <v>6</v>
      </c>
      <c r="E49" s="12">
        <v>7</v>
      </c>
      <c r="F49" s="13">
        <v>1</v>
      </c>
      <c r="G49" s="13">
        <v>11</v>
      </c>
      <c r="H49" s="13">
        <v>12</v>
      </c>
      <c r="I49" s="13">
        <v>23</v>
      </c>
      <c r="J49" s="14">
        <v>15.5</v>
      </c>
      <c r="K49" s="13">
        <v>0</v>
      </c>
      <c r="L49" s="17" t="s">
        <v>362</v>
      </c>
      <c r="Q49" s="12"/>
    </row>
    <row r="50" spans="1:17" x14ac:dyDescent="0.2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Q50" s="12">
        <v>108382</v>
      </c>
    </row>
    <row r="51" spans="1:17" x14ac:dyDescent="0.25">
      <c r="A51" s="3" t="s">
        <v>48</v>
      </c>
      <c r="B51" s="12"/>
      <c r="C51" s="12"/>
      <c r="D51" s="12"/>
      <c r="E51" s="12"/>
      <c r="F51" s="12"/>
      <c r="G51" s="12"/>
      <c r="H51" s="12"/>
      <c r="I51" s="12"/>
      <c r="J51" s="14"/>
      <c r="K51" s="12"/>
      <c r="L51" s="12"/>
      <c r="Q51" s="12">
        <v>98468</v>
      </c>
    </row>
    <row r="52" spans="1:17" x14ac:dyDescent="0.25">
      <c r="A52" s="4" t="s">
        <v>49</v>
      </c>
      <c r="B52" s="12">
        <v>62853</v>
      </c>
      <c r="C52" s="12">
        <v>256</v>
      </c>
      <c r="D52" s="12">
        <v>6</v>
      </c>
      <c r="E52" s="12">
        <v>8</v>
      </c>
      <c r="F52" s="13">
        <v>3</v>
      </c>
      <c r="G52" s="13">
        <v>20</v>
      </c>
      <c r="H52" s="13">
        <v>3</v>
      </c>
      <c r="I52" s="13">
        <v>23</v>
      </c>
      <c r="J52" s="14">
        <v>16.274999999999999</v>
      </c>
      <c r="K52" s="13">
        <v>3480</v>
      </c>
      <c r="L52" s="12" t="s">
        <v>360</v>
      </c>
      <c r="Q52" s="12">
        <v>80220</v>
      </c>
    </row>
    <row r="53" spans="1:17" x14ac:dyDescent="0.25">
      <c r="A53" s="4" t="s">
        <v>50</v>
      </c>
      <c r="B53" s="12">
        <v>68641</v>
      </c>
      <c r="C53" s="12">
        <v>82</v>
      </c>
      <c r="D53" s="12">
        <v>6</v>
      </c>
      <c r="E53" s="12">
        <v>2</v>
      </c>
      <c r="F53" s="13">
        <v>1</v>
      </c>
      <c r="G53" s="13">
        <v>4</v>
      </c>
      <c r="H53" s="13">
        <v>5</v>
      </c>
      <c r="I53" s="13">
        <v>9</v>
      </c>
      <c r="J53" s="14">
        <v>11.75</v>
      </c>
      <c r="K53" s="13">
        <v>392</v>
      </c>
      <c r="L53" s="12" t="s">
        <v>360</v>
      </c>
      <c r="Q53" s="12">
        <v>90893</v>
      </c>
    </row>
    <row r="54" spans="1:17" x14ac:dyDescent="0.25">
      <c r="A54" s="4" t="s">
        <v>51</v>
      </c>
      <c r="B54" s="12">
        <v>68157</v>
      </c>
      <c r="C54" s="12">
        <v>242</v>
      </c>
      <c r="D54" s="12">
        <v>5</v>
      </c>
      <c r="E54" s="12">
        <v>9</v>
      </c>
      <c r="F54" s="13">
        <v>1</v>
      </c>
      <c r="G54" s="13">
        <v>16</v>
      </c>
      <c r="H54" s="13">
        <v>3</v>
      </c>
      <c r="I54" s="13">
        <v>19</v>
      </c>
      <c r="J54" s="14">
        <v>18.75</v>
      </c>
      <c r="K54" s="13">
        <v>0</v>
      </c>
      <c r="L54" s="12" t="s">
        <v>359</v>
      </c>
      <c r="Q54" s="12">
        <v>104170</v>
      </c>
    </row>
    <row r="55" spans="1:17" x14ac:dyDescent="0.25">
      <c r="A55" s="4" t="s">
        <v>52</v>
      </c>
      <c r="B55" s="12">
        <v>76894</v>
      </c>
      <c r="C55" s="12">
        <v>109</v>
      </c>
      <c r="D55" s="12">
        <v>6</v>
      </c>
      <c r="E55" s="12">
        <v>2</v>
      </c>
      <c r="F55" s="13">
        <v>5</v>
      </c>
      <c r="G55" s="13">
        <v>27</v>
      </c>
      <c r="H55" s="13">
        <v>1</v>
      </c>
      <c r="I55" s="13">
        <v>28</v>
      </c>
      <c r="J55" s="14">
        <v>23.4</v>
      </c>
      <c r="K55" s="13">
        <v>385</v>
      </c>
      <c r="L55" s="17" t="s">
        <v>362</v>
      </c>
      <c r="Q55" s="15"/>
    </row>
    <row r="56" spans="1:17" x14ac:dyDescent="0.25">
      <c r="A56" s="4" t="s">
        <v>53</v>
      </c>
      <c r="B56" s="12">
        <v>75233</v>
      </c>
      <c r="C56" s="12">
        <v>286</v>
      </c>
      <c r="D56" s="12">
        <v>6</v>
      </c>
      <c r="E56" s="12">
        <v>10</v>
      </c>
      <c r="F56" s="13">
        <v>1</v>
      </c>
      <c r="G56" s="13">
        <v>36</v>
      </c>
      <c r="H56" s="13">
        <v>4</v>
      </c>
      <c r="I56" s="13">
        <v>40</v>
      </c>
      <c r="J56" s="14">
        <v>22.5</v>
      </c>
      <c r="K56" s="13">
        <v>2500</v>
      </c>
      <c r="L56" s="12" t="s">
        <v>360</v>
      </c>
      <c r="Q56" s="12"/>
    </row>
    <row r="57" spans="1:17" x14ac:dyDescent="0.25">
      <c r="A57" s="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Q57" s="12">
        <v>217134</v>
      </c>
    </row>
    <row r="58" spans="1:17" x14ac:dyDescent="0.25">
      <c r="A58" s="3" t="s">
        <v>54</v>
      </c>
      <c r="B58" s="12"/>
      <c r="C58" s="12"/>
      <c r="D58" s="12"/>
      <c r="E58" s="12"/>
      <c r="F58" s="12"/>
      <c r="G58" s="12"/>
      <c r="H58" s="12"/>
      <c r="I58" s="12"/>
      <c r="J58" s="14"/>
      <c r="K58" s="12"/>
      <c r="L58" s="12"/>
      <c r="Q58" s="12">
        <v>289167</v>
      </c>
    </row>
    <row r="59" spans="1:17" x14ac:dyDescent="0.25">
      <c r="A59" s="4" t="s">
        <v>55</v>
      </c>
      <c r="B59" s="12">
        <v>108382</v>
      </c>
      <c r="C59" s="12">
        <v>111</v>
      </c>
      <c r="D59" s="12">
        <v>6</v>
      </c>
      <c r="E59" s="12">
        <v>3</v>
      </c>
      <c r="F59" s="13">
        <v>3</v>
      </c>
      <c r="G59" s="13">
        <v>18.25</v>
      </c>
      <c r="H59" s="13">
        <v>4.5</v>
      </c>
      <c r="I59" s="13">
        <v>22.75</v>
      </c>
      <c r="J59" s="14">
        <v>22.712499999999999</v>
      </c>
      <c r="K59" s="13">
        <v>4177</v>
      </c>
      <c r="L59" s="17" t="s">
        <v>362</v>
      </c>
      <c r="Q59" s="12">
        <v>178729</v>
      </c>
    </row>
    <row r="60" spans="1:17" x14ac:dyDescent="0.25">
      <c r="A60" s="4" t="s">
        <v>56</v>
      </c>
      <c r="B60" s="12">
        <v>98468</v>
      </c>
      <c r="C60" s="12">
        <v>248</v>
      </c>
      <c r="D60" s="12">
        <v>6</v>
      </c>
      <c r="E60" s="12">
        <v>5</v>
      </c>
      <c r="F60" s="13">
        <v>5</v>
      </c>
      <c r="G60" s="13">
        <v>31</v>
      </c>
      <c r="H60" s="13">
        <v>6</v>
      </c>
      <c r="I60" s="13">
        <v>37</v>
      </c>
      <c r="J60" s="14">
        <v>31.75</v>
      </c>
      <c r="K60" s="13">
        <v>1400</v>
      </c>
      <c r="L60" s="17" t="s">
        <v>362</v>
      </c>
      <c r="Q60" s="12">
        <v>248643</v>
      </c>
    </row>
    <row r="61" spans="1:17" x14ac:dyDescent="0.25">
      <c r="A61" s="4" t="s">
        <v>57</v>
      </c>
      <c r="B61" s="12">
        <v>80220</v>
      </c>
      <c r="C61" s="12">
        <v>64</v>
      </c>
      <c r="D61" s="12">
        <v>6</v>
      </c>
      <c r="E61" s="12">
        <v>1</v>
      </c>
      <c r="F61" s="13">
        <v>4</v>
      </c>
      <c r="G61" s="13">
        <v>4</v>
      </c>
      <c r="H61" s="13">
        <v>12</v>
      </c>
      <c r="I61" s="13">
        <v>16</v>
      </c>
      <c r="J61" s="14">
        <v>16</v>
      </c>
      <c r="K61" s="13">
        <v>150</v>
      </c>
      <c r="L61" s="17" t="s">
        <v>362</v>
      </c>
      <c r="Q61" s="12">
        <v>163228</v>
      </c>
    </row>
    <row r="62" spans="1:17" x14ac:dyDescent="0.25">
      <c r="A62" s="4" t="s">
        <v>58</v>
      </c>
      <c r="B62" s="12">
        <v>90893</v>
      </c>
      <c r="C62" s="12">
        <v>440</v>
      </c>
      <c r="D62" s="12">
        <v>6</v>
      </c>
      <c r="E62" s="12">
        <v>13</v>
      </c>
      <c r="F62" s="13">
        <v>1</v>
      </c>
      <c r="G62" s="13">
        <v>10.88</v>
      </c>
      <c r="H62" s="13">
        <v>21.7</v>
      </c>
      <c r="I62" s="13">
        <v>32.58</v>
      </c>
      <c r="J62" s="14">
        <v>32.325000000000003</v>
      </c>
      <c r="K62" s="13">
        <v>2819</v>
      </c>
      <c r="L62" s="17" t="s">
        <v>362</v>
      </c>
      <c r="Q62" s="98"/>
    </row>
    <row r="63" spans="1:17" x14ac:dyDescent="0.25">
      <c r="A63" s="4" t="s">
        <v>59</v>
      </c>
      <c r="B63" s="12">
        <v>104170</v>
      </c>
      <c r="C63" s="12">
        <v>411</v>
      </c>
      <c r="D63" s="12">
        <v>6</v>
      </c>
      <c r="E63" s="12">
        <v>13</v>
      </c>
      <c r="F63" s="13">
        <v>3</v>
      </c>
      <c r="G63" s="13">
        <v>23</v>
      </c>
      <c r="H63" s="13">
        <v>4</v>
      </c>
      <c r="I63" s="13">
        <v>27</v>
      </c>
      <c r="J63" s="14">
        <v>20.149999999999999</v>
      </c>
      <c r="K63" s="13">
        <v>3068</v>
      </c>
      <c r="L63" s="12" t="s">
        <v>360</v>
      </c>
      <c r="Q63" s="12">
        <v>3392</v>
      </c>
    </row>
    <row r="64" spans="1:17" x14ac:dyDescent="0.25">
      <c r="A64" s="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Q64" s="12">
        <v>15300</v>
      </c>
    </row>
    <row r="65" spans="1:17" x14ac:dyDescent="0.25">
      <c r="A65" s="3" t="s">
        <v>60</v>
      </c>
      <c r="B65" s="12"/>
      <c r="C65" s="12"/>
      <c r="D65" s="12"/>
      <c r="E65" s="12"/>
      <c r="F65" s="12"/>
      <c r="G65" s="12"/>
      <c r="H65" s="12"/>
      <c r="I65" s="12"/>
      <c r="J65" s="14"/>
      <c r="K65" s="12"/>
      <c r="L65" s="12"/>
      <c r="Q65">
        <v>2958598</v>
      </c>
    </row>
    <row r="66" spans="1:17" x14ac:dyDescent="0.25">
      <c r="A66" s="4" t="s">
        <v>61</v>
      </c>
      <c r="B66" s="12">
        <v>218765</v>
      </c>
      <c r="C66" s="12">
        <v>695</v>
      </c>
      <c r="D66" s="12">
        <v>6</v>
      </c>
      <c r="E66" s="12">
        <v>20</v>
      </c>
      <c r="F66" s="13">
        <v>7</v>
      </c>
      <c r="G66" s="13">
        <v>89</v>
      </c>
      <c r="H66" s="13">
        <v>13</v>
      </c>
      <c r="I66" s="13">
        <v>102</v>
      </c>
      <c r="J66" s="14">
        <v>77.287499999999994</v>
      </c>
      <c r="K66" s="13">
        <v>3451</v>
      </c>
      <c r="L66" s="12" t="s">
        <v>360</v>
      </c>
    </row>
    <row r="67" spans="1:17" x14ac:dyDescent="0.25">
      <c r="A67" s="4" t="s">
        <v>62</v>
      </c>
      <c r="B67" s="12">
        <v>289167</v>
      </c>
      <c r="C67" s="12">
        <v>582</v>
      </c>
      <c r="D67" s="12">
        <v>7</v>
      </c>
      <c r="E67" s="12">
        <v>13</v>
      </c>
      <c r="F67" s="13">
        <v>18</v>
      </c>
      <c r="G67" s="13">
        <v>23</v>
      </c>
      <c r="H67" s="13">
        <v>109</v>
      </c>
      <c r="I67" s="13">
        <v>132</v>
      </c>
      <c r="J67" s="14">
        <v>89.375</v>
      </c>
      <c r="K67" s="13">
        <v>12722</v>
      </c>
      <c r="L67" s="17" t="s">
        <v>362</v>
      </c>
    </row>
    <row r="68" spans="1:17" x14ac:dyDescent="0.25">
      <c r="A68" s="4" t="s">
        <v>63</v>
      </c>
      <c r="B68" s="12">
        <v>178729</v>
      </c>
      <c r="C68" s="12">
        <v>368</v>
      </c>
      <c r="D68" s="12">
        <v>6</v>
      </c>
      <c r="E68" s="12">
        <v>9</v>
      </c>
      <c r="F68" s="13">
        <v>6</v>
      </c>
      <c r="G68" s="13">
        <v>8</v>
      </c>
      <c r="H68" s="13">
        <v>55</v>
      </c>
      <c r="I68" s="13">
        <v>63</v>
      </c>
      <c r="J68" s="14">
        <v>55.575000000000003</v>
      </c>
      <c r="K68" s="95" t="s">
        <v>357</v>
      </c>
      <c r="L68" s="17" t="s">
        <v>362</v>
      </c>
    </row>
    <row r="69" spans="1:17" x14ac:dyDescent="0.25">
      <c r="A69" s="4" t="s">
        <v>64</v>
      </c>
      <c r="B69" s="12">
        <v>248643</v>
      </c>
      <c r="C69" s="12">
        <v>777</v>
      </c>
      <c r="D69" s="12">
        <v>7</v>
      </c>
      <c r="E69" s="12">
        <v>15</v>
      </c>
      <c r="F69" s="13">
        <v>6</v>
      </c>
      <c r="G69" s="13">
        <v>111</v>
      </c>
      <c r="H69" s="13">
        <v>20</v>
      </c>
      <c r="I69" s="13">
        <v>131</v>
      </c>
      <c r="J69" s="14">
        <v>89.125</v>
      </c>
      <c r="K69" s="96">
        <v>3024</v>
      </c>
      <c r="L69" s="17" t="s">
        <v>362</v>
      </c>
    </row>
    <row r="70" spans="1:17" x14ac:dyDescent="0.25">
      <c r="A70" s="4" t="s">
        <v>65</v>
      </c>
      <c r="B70" s="12">
        <v>163228</v>
      </c>
      <c r="C70" s="12">
        <v>464</v>
      </c>
      <c r="D70" s="12">
        <v>6</v>
      </c>
      <c r="E70" s="12">
        <v>8</v>
      </c>
      <c r="F70" s="13">
        <v>11</v>
      </c>
      <c r="G70" s="13">
        <v>11</v>
      </c>
      <c r="H70" s="13">
        <v>73</v>
      </c>
      <c r="I70" s="13">
        <v>84</v>
      </c>
      <c r="J70" s="14">
        <v>77.4375</v>
      </c>
      <c r="K70" s="13">
        <v>11399</v>
      </c>
      <c r="L70" s="17" t="s">
        <v>362</v>
      </c>
    </row>
    <row r="71" spans="1:17" x14ac:dyDescent="0.25">
      <c r="A71" s="6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</row>
    <row r="72" spans="1:17" x14ac:dyDescent="0.25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</row>
    <row r="73" spans="1:17" ht="15.75" thickBot="1" x14ac:dyDescent="0.3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</row>
    <row r="74" spans="1:17" ht="15.75" thickBot="1" x14ac:dyDescent="0.3">
      <c r="B74" s="319" t="s">
        <v>623</v>
      </c>
      <c r="C74" s="320"/>
      <c r="D74" s="320"/>
      <c r="E74" s="321"/>
      <c r="F74" s="319" t="s">
        <v>622</v>
      </c>
      <c r="G74" s="320"/>
      <c r="H74" s="320"/>
      <c r="I74" s="320"/>
      <c r="J74" s="320"/>
      <c r="K74" s="321"/>
    </row>
    <row r="75" spans="1:17" ht="30" customHeight="1" thickBot="1" x14ac:dyDescent="0.3">
      <c r="A75" s="100" t="s">
        <v>11</v>
      </c>
      <c r="B75" s="101" t="s">
        <v>0</v>
      </c>
      <c r="C75" s="101" t="s">
        <v>1</v>
      </c>
      <c r="D75" s="101" t="s">
        <v>2</v>
      </c>
      <c r="E75" s="101" t="s">
        <v>3</v>
      </c>
      <c r="F75" s="101" t="s">
        <v>5</v>
      </c>
      <c r="G75" s="101" t="s">
        <v>4</v>
      </c>
      <c r="H75" s="101" t="s">
        <v>355</v>
      </c>
      <c r="I75" s="101" t="s">
        <v>356</v>
      </c>
      <c r="J75" s="101" t="s">
        <v>8</v>
      </c>
      <c r="K75" s="101" t="s">
        <v>9</v>
      </c>
      <c r="L75" s="102" t="s">
        <v>10</v>
      </c>
    </row>
    <row r="76" spans="1:17" x14ac:dyDescent="0.25">
      <c r="A76" s="3" t="s">
        <v>66</v>
      </c>
      <c r="B76" s="12"/>
      <c r="C76" s="12"/>
      <c r="D76" s="12"/>
      <c r="E76" s="12"/>
      <c r="F76" s="12"/>
      <c r="G76" s="12"/>
      <c r="H76" s="12"/>
      <c r="I76" s="12"/>
      <c r="J76" s="14"/>
      <c r="K76" s="12"/>
      <c r="L76" s="12"/>
    </row>
    <row r="77" spans="1:17" x14ac:dyDescent="0.25">
      <c r="A77" s="4" t="s">
        <v>67</v>
      </c>
      <c r="B77" s="12">
        <v>3392</v>
      </c>
      <c r="C77" s="12">
        <v>42</v>
      </c>
      <c r="D77" s="12">
        <v>6</v>
      </c>
      <c r="E77" s="12">
        <v>1</v>
      </c>
      <c r="F77" s="13">
        <v>0</v>
      </c>
      <c r="G77" s="13">
        <v>1</v>
      </c>
      <c r="H77" s="13">
        <v>1</v>
      </c>
      <c r="I77" s="13">
        <v>2</v>
      </c>
      <c r="J77" s="14">
        <v>2</v>
      </c>
      <c r="K77" s="13">
        <v>0</v>
      </c>
      <c r="L77" s="12" t="s">
        <v>358</v>
      </c>
    </row>
    <row r="78" spans="1:17" ht="15.75" thickBot="1" x14ac:dyDescent="0.3">
      <c r="A78" s="4" t="s">
        <v>68</v>
      </c>
      <c r="B78" s="166">
        <v>15300</v>
      </c>
      <c r="C78" s="166">
        <v>51</v>
      </c>
      <c r="D78" s="166">
        <v>6</v>
      </c>
      <c r="E78" s="166">
        <v>1</v>
      </c>
      <c r="F78" s="232">
        <v>0</v>
      </c>
      <c r="G78" s="232">
        <v>3</v>
      </c>
      <c r="H78" s="232">
        <v>6</v>
      </c>
      <c r="I78" s="232">
        <v>9</v>
      </c>
      <c r="J78" s="241">
        <v>6.4249999999999998</v>
      </c>
      <c r="K78" s="232">
        <v>987</v>
      </c>
      <c r="L78" s="166" t="s">
        <v>359</v>
      </c>
    </row>
    <row r="79" spans="1:17" ht="15.75" thickBot="1" x14ac:dyDescent="0.3">
      <c r="A79" s="242" t="s">
        <v>629</v>
      </c>
      <c r="B79" s="188">
        <v>2970704</v>
      </c>
      <c r="C79" s="188">
        <f t="shared" ref="C79:E79" si="0">SUM(C41:C78)</f>
        <v>6440</v>
      </c>
      <c r="D79" s="188">
        <f>AVERAGE(D41:D78)</f>
        <v>5.9230769230769234</v>
      </c>
      <c r="E79" s="188">
        <f t="shared" si="0"/>
        <v>172</v>
      </c>
      <c r="F79" s="188">
        <f>SUM(F41:F78)</f>
        <v>99</v>
      </c>
      <c r="G79" s="188">
        <f t="shared" ref="G79:H79" si="1">SUM(G41:G78)</f>
        <v>544.13</v>
      </c>
      <c r="H79" s="188">
        <f t="shared" si="1"/>
        <v>396.08</v>
      </c>
      <c r="I79" s="188">
        <f>SUM(I41:I78)</f>
        <v>940.21</v>
      </c>
      <c r="J79" s="188">
        <f>SUM(J41:J78)</f>
        <v>749.94999999999993</v>
      </c>
      <c r="K79" s="188">
        <f>SUM(K41:K78)</f>
        <v>57818</v>
      </c>
      <c r="L79" s="168"/>
    </row>
    <row r="80" spans="1:17" ht="57" x14ac:dyDescent="0.25">
      <c r="B80" s="44" t="s">
        <v>628</v>
      </c>
      <c r="D80" s="44" t="s">
        <v>627</v>
      </c>
    </row>
  </sheetData>
  <mergeCells count="6">
    <mergeCell ref="F2:K2"/>
    <mergeCell ref="B2:E2"/>
    <mergeCell ref="B37:E37"/>
    <mergeCell ref="F37:K37"/>
    <mergeCell ref="B74:E74"/>
    <mergeCell ref="F74:K74"/>
  </mergeCells>
  <pageMargins left="0.5" right="0.5" top="0.5" bottom="0.5" header="0.3" footer="0.3"/>
  <pageSetup paperSize="5" orientation="landscape" horizontalDpi="300" verticalDpi="300" r:id="rId1"/>
  <headerFooter>
    <oddHeader>&amp;C&amp;"-,Bold"Mississippi Public Library System Operations FY13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view="pageLayout" topLeftCell="A16" zoomScale="85" zoomScaleNormal="100" zoomScalePageLayoutView="85" workbookViewId="0">
      <selection activeCell="A7" sqref="A7:XFD7"/>
    </sheetView>
  </sheetViews>
  <sheetFormatPr defaultRowHeight="15" x14ac:dyDescent="0.25"/>
  <cols>
    <col min="1" max="1" width="28.28515625" style="46" customWidth="1"/>
    <col min="2" max="2" width="13.28515625" customWidth="1"/>
    <col min="3" max="3" width="12.7109375" customWidth="1"/>
    <col min="4" max="4" width="12.5703125" customWidth="1"/>
    <col min="6" max="6" width="10.140625" bestFit="1" customWidth="1"/>
    <col min="8" max="8" width="10.28515625" customWidth="1"/>
    <col min="10" max="10" width="10.140625" customWidth="1"/>
    <col min="12" max="12" width="11.42578125" customWidth="1"/>
    <col min="13" max="13" width="10" customWidth="1"/>
    <col min="16" max="16" width="9.7109375" bestFit="1" customWidth="1"/>
  </cols>
  <sheetData>
    <row r="2" spans="1:14" ht="15.75" thickBot="1" x14ac:dyDescent="0.3">
      <c r="B2" s="322" t="s">
        <v>602</v>
      </c>
      <c r="C2" s="322"/>
      <c r="D2" s="322"/>
      <c r="E2" s="322"/>
      <c r="F2" s="322" t="s">
        <v>603</v>
      </c>
      <c r="G2" s="322"/>
      <c r="H2" s="322" t="s">
        <v>597</v>
      </c>
      <c r="I2" s="322"/>
      <c r="J2" s="322" t="s">
        <v>598</v>
      </c>
      <c r="K2" s="322"/>
      <c r="L2" s="114" t="s">
        <v>626</v>
      </c>
      <c r="M2" s="323" t="s">
        <v>601</v>
      </c>
      <c r="N2" s="323"/>
    </row>
    <row r="3" spans="1:14" ht="23.25" x14ac:dyDescent="0.25">
      <c r="A3" s="115" t="s">
        <v>11</v>
      </c>
      <c r="B3" s="116" t="s">
        <v>122</v>
      </c>
      <c r="C3" s="117" t="s">
        <v>595</v>
      </c>
      <c r="D3" s="117" t="s">
        <v>87</v>
      </c>
      <c r="E3" s="118" t="s">
        <v>596</v>
      </c>
      <c r="F3" s="119" t="s">
        <v>599</v>
      </c>
      <c r="G3" s="118" t="s">
        <v>596</v>
      </c>
      <c r="H3" s="119" t="s">
        <v>599</v>
      </c>
      <c r="I3" s="118" t="s">
        <v>596</v>
      </c>
      <c r="J3" s="119" t="s">
        <v>599</v>
      </c>
      <c r="K3" s="118" t="s">
        <v>600</v>
      </c>
      <c r="L3" s="40" t="s">
        <v>599</v>
      </c>
      <c r="M3" s="119" t="s">
        <v>70</v>
      </c>
      <c r="N3" s="118" t="s">
        <v>71</v>
      </c>
    </row>
    <row r="4" spans="1:14" x14ac:dyDescent="0.25">
      <c r="A4" s="120"/>
      <c r="B4" s="18"/>
      <c r="C4" s="2"/>
      <c r="D4" s="2"/>
      <c r="E4" s="19"/>
      <c r="F4" s="18"/>
      <c r="G4" s="19"/>
      <c r="H4" s="18"/>
      <c r="I4" s="19"/>
      <c r="J4" s="18"/>
      <c r="K4" s="19"/>
      <c r="L4" s="34"/>
      <c r="M4" s="18"/>
      <c r="N4" s="19"/>
    </row>
    <row r="5" spans="1:14" x14ac:dyDescent="0.25">
      <c r="A5" s="121" t="s">
        <v>12</v>
      </c>
      <c r="B5" s="20"/>
      <c r="C5" s="9"/>
      <c r="D5" s="9"/>
      <c r="E5" s="21"/>
      <c r="F5" s="20"/>
      <c r="G5" s="21"/>
      <c r="H5" s="20"/>
      <c r="I5" s="21"/>
      <c r="J5" s="20"/>
      <c r="K5" s="21"/>
      <c r="L5" s="35"/>
      <c r="M5" s="20"/>
      <c r="N5" s="43"/>
    </row>
    <row r="6" spans="1:14" x14ac:dyDescent="0.25">
      <c r="A6" s="122" t="s">
        <v>13</v>
      </c>
      <c r="B6" s="103">
        <v>0</v>
      </c>
      <c r="C6" s="104">
        <v>73131</v>
      </c>
      <c r="D6" s="88">
        <v>73131</v>
      </c>
      <c r="E6" s="105">
        <v>8.3750572606504807</v>
      </c>
      <c r="F6" s="87">
        <v>13215</v>
      </c>
      <c r="G6" s="42">
        <v>1.5133989922125515</v>
      </c>
      <c r="H6" s="87">
        <v>39029</v>
      </c>
      <c r="I6" s="42">
        <v>4.4696518552450755</v>
      </c>
      <c r="J6" s="87">
        <v>3952</v>
      </c>
      <c r="K6" s="42">
        <v>0.45258818140174073</v>
      </c>
      <c r="L6" s="41">
        <v>0</v>
      </c>
      <c r="M6" s="87">
        <v>129327</v>
      </c>
      <c r="N6" s="42">
        <f>M6/8732</f>
        <v>14.810696289509849</v>
      </c>
    </row>
    <row r="7" spans="1:14" x14ac:dyDescent="0.25">
      <c r="A7" s="122" t="s">
        <v>14</v>
      </c>
      <c r="B7" s="106">
        <v>6600</v>
      </c>
      <c r="C7" s="104">
        <v>68500</v>
      </c>
      <c r="D7" s="88">
        <v>75100</v>
      </c>
      <c r="E7" s="105">
        <v>7.2052192267101605</v>
      </c>
      <c r="F7" s="87">
        <v>4214</v>
      </c>
      <c r="G7" s="42">
        <v>0.40429818670248491</v>
      </c>
      <c r="H7" s="87">
        <v>39314</v>
      </c>
      <c r="I7" s="42">
        <v>3.7718507147654226</v>
      </c>
      <c r="J7" s="93">
        <v>0</v>
      </c>
      <c r="K7" s="42">
        <v>0</v>
      </c>
      <c r="L7" s="41">
        <v>0</v>
      </c>
      <c r="M7" s="87">
        <v>118628</v>
      </c>
      <c r="N7" s="42">
        <v>11.381368128178067</v>
      </c>
    </row>
    <row r="8" spans="1:14" x14ac:dyDescent="0.25">
      <c r="A8" s="122" t="s">
        <v>15</v>
      </c>
      <c r="B8" s="106">
        <v>13400</v>
      </c>
      <c r="C8" s="104">
        <v>103712</v>
      </c>
      <c r="D8" s="88">
        <v>117112</v>
      </c>
      <c r="E8" s="105">
        <v>5.9729688376600194</v>
      </c>
      <c r="F8" s="93">
        <v>0</v>
      </c>
      <c r="G8" s="42">
        <v>0</v>
      </c>
      <c r="H8" s="87">
        <v>56565</v>
      </c>
      <c r="I8" s="42">
        <v>2.8849390523792522</v>
      </c>
      <c r="J8" s="87">
        <v>14198</v>
      </c>
      <c r="K8" s="42">
        <v>0.72412913755291475</v>
      </c>
      <c r="L8" s="41">
        <v>0</v>
      </c>
      <c r="M8" s="87">
        <v>187875</v>
      </c>
      <c r="N8" s="42">
        <v>9.582037027592186</v>
      </c>
    </row>
    <row r="9" spans="1:14" x14ac:dyDescent="0.25">
      <c r="A9" s="122" t="s">
        <v>16</v>
      </c>
      <c r="B9" s="106">
        <v>34800</v>
      </c>
      <c r="C9" s="104">
        <v>47250</v>
      </c>
      <c r="D9" s="88">
        <v>82050</v>
      </c>
      <c r="E9" s="105">
        <v>8.776339715477592</v>
      </c>
      <c r="F9" s="93">
        <v>0</v>
      </c>
      <c r="G9" s="42">
        <v>0</v>
      </c>
      <c r="H9" s="87">
        <v>43480</v>
      </c>
      <c r="I9" s="42">
        <v>4.6507647876778266</v>
      </c>
      <c r="J9" s="87">
        <v>7895</v>
      </c>
      <c r="K9" s="42">
        <v>0.84447534495667986</v>
      </c>
      <c r="L9" s="36">
        <v>325</v>
      </c>
      <c r="M9" s="87">
        <v>133425</v>
      </c>
      <c r="N9" s="42">
        <v>14.271579848112097</v>
      </c>
    </row>
    <row r="10" spans="1:14" x14ac:dyDescent="0.25">
      <c r="A10" s="122" t="s">
        <v>17</v>
      </c>
      <c r="B10" s="106">
        <v>15500</v>
      </c>
      <c r="C10" s="104">
        <v>42500</v>
      </c>
      <c r="D10" s="88">
        <v>58000</v>
      </c>
      <c r="E10" s="105">
        <v>6.3118946566546956</v>
      </c>
      <c r="F10" s="87">
        <v>310</v>
      </c>
      <c r="G10" s="42">
        <v>3.3735988682119925E-2</v>
      </c>
      <c r="H10" s="87">
        <v>45830</v>
      </c>
      <c r="I10" s="42">
        <v>4.9874850364566328</v>
      </c>
      <c r="J10" s="87">
        <v>13230</v>
      </c>
      <c r="K10" s="42">
        <v>1.4397649363369245</v>
      </c>
      <c r="L10" s="41">
        <v>0</v>
      </c>
      <c r="M10" s="87">
        <v>117370</v>
      </c>
      <c r="N10" s="42">
        <v>12.772880618130372</v>
      </c>
    </row>
    <row r="11" spans="1:14" x14ac:dyDescent="0.25">
      <c r="A11" s="122" t="s">
        <v>18</v>
      </c>
      <c r="B11" s="106">
        <v>12000</v>
      </c>
      <c r="C11" s="104">
        <v>37000</v>
      </c>
      <c r="D11" s="88">
        <v>49000</v>
      </c>
      <c r="E11" s="105">
        <v>6.2836624775583481</v>
      </c>
      <c r="F11" s="87">
        <v>6000</v>
      </c>
      <c r="G11" s="42">
        <v>0.76942805847653239</v>
      </c>
      <c r="H11" s="87">
        <v>31873</v>
      </c>
      <c r="I11" s="42">
        <v>4.0873300846370864</v>
      </c>
      <c r="J11" s="87">
        <v>7951</v>
      </c>
      <c r="K11" s="42">
        <v>1.0196204154911517</v>
      </c>
      <c r="L11" s="41">
        <v>0</v>
      </c>
      <c r="M11" s="87">
        <v>94824</v>
      </c>
      <c r="N11" s="42">
        <v>12.160041036163118</v>
      </c>
    </row>
    <row r="12" spans="1:14" x14ac:dyDescent="0.25">
      <c r="A12" s="122" t="s">
        <v>19</v>
      </c>
      <c r="B12" s="106">
        <v>10460</v>
      </c>
      <c r="C12" s="104">
        <v>56544</v>
      </c>
      <c r="D12" s="88">
        <v>67004</v>
      </c>
      <c r="E12" s="105">
        <v>5.9729006953111075</v>
      </c>
      <c r="F12" s="87">
        <v>6000</v>
      </c>
      <c r="G12" s="42">
        <v>0.53485469780709571</v>
      </c>
      <c r="H12" s="87">
        <v>47600</v>
      </c>
      <c r="I12" s="42">
        <v>4.2431806026029593</v>
      </c>
      <c r="J12" s="87">
        <v>30414</v>
      </c>
      <c r="K12" s="42">
        <v>2.7111784631841682</v>
      </c>
      <c r="L12" s="41">
        <v>0</v>
      </c>
      <c r="M12" s="87">
        <v>151018</v>
      </c>
      <c r="N12" s="42">
        <v>13.462114458905331</v>
      </c>
    </row>
    <row r="13" spans="1:14" x14ac:dyDescent="0.25">
      <c r="A13" s="122" t="s">
        <v>20</v>
      </c>
      <c r="B13" s="106">
        <v>11200</v>
      </c>
      <c r="C13" s="104">
        <v>66893</v>
      </c>
      <c r="D13" s="88">
        <v>78093</v>
      </c>
      <c r="E13" s="105">
        <v>12.626192400970089</v>
      </c>
      <c r="F13" s="87">
        <v>3000</v>
      </c>
      <c r="G13" s="42">
        <v>0.48504446240905419</v>
      </c>
      <c r="H13" s="87">
        <v>56130</v>
      </c>
      <c r="I13" s="42">
        <v>9.0751818916734042</v>
      </c>
      <c r="J13" s="87">
        <v>26360</v>
      </c>
      <c r="K13" s="42">
        <v>4.2619240097008895</v>
      </c>
      <c r="L13" s="41">
        <v>0</v>
      </c>
      <c r="M13" s="87">
        <v>163583</v>
      </c>
      <c r="N13" s="42">
        <v>26.448342764753434</v>
      </c>
    </row>
    <row r="14" spans="1:14" x14ac:dyDescent="0.25">
      <c r="A14" s="122" t="s">
        <v>21</v>
      </c>
      <c r="B14" s="106">
        <v>15600</v>
      </c>
      <c r="C14" s="104">
        <v>88000</v>
      </c>
      <c r="D14" s="88">
        <v>103600</v>
      </c>
      <c r="E14" s="105">
        <v>6.8559327642115013</v>
      </c>
      <c r="F14" s="87">
        <v>10910</v>
      </c>
      <c r="G14" s="42">
        <v>0.72199060287207995</v>
      </c>
      <c r="H14" s="87">
        <v>46352</v>
      </c>
      <c r="I14" s="42">
        <v>3.0674343193699953</v>
      </c>
      <c r="J14" s="87">
        <v>500</v>
      </c>
      <c r="K14" s="42">
        <v>3.3088478591754351E-2</v>
      </c>
      <c r="L14" s="41">
        <v>0</v>
      </c>
      <c r="M14" s="87">
        <v>161362</v>
      </c>
      <c r="N14" s="42">
        <v>10.678446165045331</v>
      </c>
    </row>
    <row r="15" spans="1:14" x14ac:dyDescent="0.25">
      <c r="A15" s="122" t="s">
        <v>353</v>
      </c>
      <c r="B15" s="106">
        <v>1200</v>
      </c>
      <c r="C15" s="104">
        <v>72000</v>
      </c>
      <c r="D15" s="88">
        <v>73200</v>
      </c>
      <c r="E15" s="105">
        <v>7.7608142493638681</v>
      </c>
      <c r="F15" s="93">
        <v>0</v>
      </c>
      <c r="G15" s="42">
        <v>0</v>
      </c>
      <c r="H15" s="87">
        <v>35031</v>
      </c>
      <c r="I15" s="42">
        <v>3.7140585241730282</v>
      </c>
      <c r="J15" s="87">
        <v>4790</v>
      </c>
      <c r="K15" s="42">
        <v>0.50784563189143339</v>
      </c>
      <c r="L15" s="41">
        <v>0</v>
      </c>
      <c r="M15" s="87">
        <v>113021</v>
      </c>
      <c r="N15" s="42">
        <v>11.982718405428329</v>
      </c>
    </row>
    <row r="16" spans="1:14" x14ac:dyDescent="0.25">
      <c r="A16" s="122" t="s">
        <v>22</v>
      </c>
      <c r="B16" s="106">
        <v>5000</v>
      </c>
      <c r="C16" s="104">
        <v>38516</v>
      </c>
      <c r="D16" s="88">
        <v>43516</v>
      </c>
      <c r="E16" s="105">
        <v>3.5170128505617071</v>
      </c>
      <c r="F16" s="87">
        <v>10000</v>
      </c>
      <c r="G16" s="42">
        <v>1.1033873993158998</v>
      </c>
      <c r="H16" s="87">
        <v>37706</v>
      </c>
      <c r="I16" s="42">
        <v>4.1604325278605314</v>
      </c>
      <c r="J16" s="87">
        <v>4854</v>
      </c>
      <c r="K16" s="42">
        <v>0.53558424362793777</v>
      </c>
      <c r="L16" s="36">
        <v>25000</v>
      </c>
      <c r="M16" s="87">
        <v>96076</v>
      </c>
      <c r="N16" s="42">
        <v>10.60090477766744</v>
      </c>
    </row>
    <row r="17" spans="1:14" x14ac:dyDescent="0.25">
      <c r="A17" s="54"/>
      <c r="B17" s="66"/>
      <c r="C17" s="68"/>
      <c r="D17" s="10"/>
      <c r="E17" s="23"/>
      <c r="F17" s="22"/>
      <c r="G17" s="23"/>
      <c r="H17" s="22"/>
      <c r="I17" s="23"/>
      <c r="J17" s="22"/>
      <c r="K17" s="23"/>
      <c r="L17" s="37"/>
      <c r="M17" s="22"/>
      <c r="N17" s="23"/>
    </row>
    <row r="18" spans="1:14" x14ac:dyDescent="0.25">
      <c r="A18" s="121" t="s">
        <v>23</v>
      </c>
      <c r="B18" s="67"/>
      <c r="C18" s="107"/>
      <c r="D18" s="9"/>
      <c r="E18" s="21"/>
      <c r="F18" s="65"/>
      <c r="G18" s="43"/>
      <c r="H18" s="20"/>
      <c r="I18" s="21"/>
      <c r="J18" s="20"/>
      <c r="K18" s="39"/>
      <c r="L18" s="35"/>
      <c r="M18" s="20"/>
      <c r="N18" s="42"/>
    </row>
    <row r="19" spans="1:14" x14ac:dyDescent="0.25">
      <c r="A19" s="122" t="s">
        <v>24</v>
      </c>
      <c r="B19" s="106">
        <v>180734</v>
      </c>
      <c r="C19" s="104">
        <v>301000</v>
      </c>
      <c r="D19" s="88">
        <v>481734</v>
      </c>
      <c r="E19" s="42">
        <v>14.20876592732421</v>
      </c>
      <c r="F19" s="87">
        <v>13784</v>
      </c>
      <c r="G19" s="42">
        <v>0.40655969797074093</v>
      </c>
      <c r="H19" s="87">
        <v>101950</v>
      </c>
      <c r="I19" s="42">
        <v>3.0070198206701275</v>
      </c>
      <c r="J19" s="87">
        <v>73876</v>
      </c>
      <c r="K19" s="42">
        <v>2.1789759320434166</v>
      </c>
      <c r="L19" s="41">
        <v>0</v>
      </c>
      <c r="M19" s="87">
        <v>671344</v>
      </c>
      <c r="N19" s="42">
        <v>19.801321378008495</v>
      </c>
    </row>
    <row r="20" spans="1:14" x14ac:dyDescent="0.25">
      <c r="A20" s="122" t="s">
        <v>25</v>
      </c>
      <c r="B20" s="106">
        <v>243493</v>
      </c>
      <c r="C20" s="104">
        <v>190500</v>
      </c>
      <c r="D20" s="88">
        <v>433993</v>
      </c>
      <c r="E20" s="105">
        <v>17.234254626320389</v>
      </c>
      <c r="F20" s="87">
        <v>28806</v>
      </c>
      <c r="G20" s="42">
        <v>1.5986458737998779</v>
      </c>
      <c r="H20" s="87">
        <v>85812</v>
      </c>
      <c r="I20" s="42">
        <v>4.7623064542982405</v>
      </c>
      <c r="J20" s="87">
        <v>29714</v>
      </c>
      <c r="K20" s="42">
        <v>1.6490371274765525</v>
      </c>
      <c r="L20" s="41">
        <v>0</v>
      </c>
      <c r="M20" s="87">
        <v>578325</v>
      </c>
      <c r="N20" s="42">
        <v>32.095288306787282</v>
      </c>
    </row>
    <row r="21" spans="1:14" x14ac:dyDescent="0.25">
      <c r="A21" s="122" t="s">
        <v>26</v>
      </c>
      <c r="B21" s="106">
        <v>99494</v>
      </c>
      <c r="C21" s="104">
        <v>142263</v>
      </c>
      <c r="D21" s="88">
        <v>241757</v>
      </c>
      <c r="E21" s="42">
        <v>6.6066460798513376</v>
      </c>
      <c r="F21" s="87">
        <v>3500</v>
      </c>
      <c r="G21" s="42">
        <v>9.5646708386849938E-2</v>
      </c>
      <c r="H21" s="87">
        <v>116345</v>
      </c>
      <c r="I21" s="42">
        <v>3.1794332249337307</v>
      </c>
      <c r="J21" s="87">
        <v>85273</v>
      </c>
      <c r="K21" s="42">
        <v>2.3303090755062446</v>
      </c>
      <c r="L21" s="41">
        <v>0</v>
      </c>
      <c r="M21" s="87">
        <v>446875</v>
      </c>
      <c r="N21" s="42">
        <v>12.212035088678162</v>
      </c>
    </row>
    <row r="22" spans="1:14" x14ac:dyDescent="0.25">
      <c r="A22" s="122" t="s">
        <v>27</v>
      </c>
      <c r="B22" s="106">
        <v>120445</v>
      </c>
      <c r="C22" s="104">
        <v>229000</v>
      </c>
      <c r="D22" s="88">
        <v>349445</v>
      </c>
      <c r="E22" s="42">
        <v>10.563952961093142</v>
      </c>
      <c r="F22" s="87">
        <v>6500</v>
      </c>
      <c r="G22" s="42">
        <v>0.19649928957949153</v>
      </c>
      <c r="H22" s="87">
        <v>123182</v>
      </c>
      <c r="I22" s="42">
        <v>3.7238731521509116</v>
      </c>
      <c r="J22" s="87">
        <v>54073</v>
      </c>
      <c r="K22" s="42">
        <v>1.6346624746818224</v>
      </c>
      <c r="L22" s="41">
        <v>0</v>
      </c>
      <c r="M22" s="87">
        <v>533200</v>
      </c>
      <c r="N22" s="42">
        <v>16.118987877505365</v>
      </c>
    </row>
    <row r="23" spans="1:14" x14ac:dyDescent="0.25">
      <c r="A23" s="122" t="s">
        <v>28</v>
      </c>
      <c r="B23" s="106">
        <v>138198</v>
      </c>
      <c r="C23" s="104">
        <v>85000</v>
      </c>
      <c r="D23" s="88">
        <v>223198</v>
      </c>
      <c r="E23" s="42">
        <v>10.294161055253205</v>
      </c>
      <c r="F23" s="87">
        <v>10053</v>
      </c>
      <c r="G23" s="42">
        <v>0.46365648925375885</v>
      </c>
      <c r="H23" s="87">
        <v>73334</v>
      </c>
      <c r="I23" s="42">
        <v>3.3822525597269624</v>
      </c>
      <c r="J23" s="87">
        <v>55696</v>
      </c>
      <c r="K23" s="42">
        <v>2.5687667189373675</v>
      </c>
      <c r="L23" s="36">
        <v>12158</v>
      </c>
      <c r="M23" s="87">
        <v>362281</v>
      </c>
      <c r="N23" s="42">
        <v>16.708836823171293</v>
      </c>
    </row>
    <row r="24" spans="1:14" x14ac:dyDescent="0.25">
      <c r="A24" s="122" t="s">
        <v>29</v>
      </c>
      <c r="B24" s="106">
        <v>175837</v>
      </c>
      <c r="C24" s="104">
        <v>171935</v>
      </c>
      <c r="D24" s="88">
        <v>347772</v>
      </c>
      <c r="E24" s="42">
        <v>11.237301279565724</v>
      </c>
      <c r="F24" s="87">
        <v>4104</v>
      </c>
      <c r="G24" s="42">
        <v>0.13260953858084529</v>
      </c>
      <c r="H24" s="87">
        <v>90925</v>
      </c>
      <c r="I24" s="42">
        <v>2.9379927620524753</v>
      </c>
      <c r="J24" s="87">
        <v>18243</v>
      </c>
      <c r="K24" s="42">
        <v>0.5894726638231873</v>
      </c>
      <c r="L24" s="41">
        <v>0</v>
      </c>
      <c r="M24" s="87">
        <v>461044</v>
      </c>
      <c r="N24" s="42">
        <v>14.897376244022231</v>
      </c>
    </row>
    <row r="25" spans="1:14" x14ac:dyDescent="0.25">
      <c r="A25" s="122" t="s">
        <v>354</v>
      </c>
      <c r="B25" s="106">
        <v>301340</v>
      </c>
      <c r="C25" s="104">
        <v>16803</v>
      </c>
      <c r="D25" s="88">
        <v>318143</v>
      </c>
      <c r="E25" s="42">
        <v>9.9042089533652948</v>
      </c>
      <c r="F25" s="87">
        <v>2688</v>
      </c>
      <c r="G25" s="42">
        <v>8.3680966315920549E-2</v>
      </c>
      <c r="H25" s="87">
        <v>101289</v>
      </c>
      <c r="I25" s="42">
        <v>3.1532594483531535</v>
      </c>
      <c r="J25" s="87">
        <v>61921</v>
      </c>
      <c r="K25" s="42">
        <v>1.9276819625179005</v>
      </c>
      <c r="L25" s="36">
        <v>909</v>
      </c>
      <c r="M25" s="87">
        <v>484041</v>
      </c>
      <c r="N25" s="42">
        <v>15.068831330552269</v>
      </c>
    </row>
    <row r="26" spans="1:14" x14ac:dyDescent="0.25">
      <c r="A26" s="122" t="s">
        <v>30</v>
      </c>
      <c r="B26" s="106">
        <v>32150</v>
      </c>
      <c r="C26" s="104">
        <v>107334</v>
      </c>
      <c r="D26" s="88">
        <v>139484</v>
      </c>
      <c r="E26" s="42">
        <v>4.3676102204408815</v>
      </c>
      <c r="F26" s="87">
        <v>2999</v>
      </c>
      <c r="G26" s="42">
        <v>9.3906563126252507E-2</v>
      </c>
      <c r="H26" s="87">
        <v>105594</v>
      </c>
      <c r="I26" s="42">
        <v>3.306425350701403</v>
      </c>
      <c r="J26" s="87">
        <v>26549</v>
      </c>
      <c r="K26" s="42">
        <v>0.83131888777555107</v>
      </c>
      <c r="L26" s="41">
        <v>0</v>
      </c>
      <c r="M26" s="87">
        <v>274626</v>
      </c>
      <c r="N26" s="42">
        <v>8.5992610220440877</v>
      </c>
    </row>
    <row r="27" spans="1:14" x14ac:dyDescent="0.25">
      <c r="A27" s="122" t="s">
        <v>31</v>
      </c>
      <c r="B27" s="106">
        <v>10000</v>
      </c>
      <c r="C27" s="104">
        <v>140000</v>
      </c>
      <c r="D27" s="88">
        <v>150000</v>
      </c>
      <c r="E27" s="42">
        <v>4.0970173713536546</v>
      </c>
      <c r="F27" s="87">
        <v>3000</v>
      </c>
      <c r="G27" s="42">
        <v>8.1940347427073096E-2</v>
      </c>
      <c r="H27" s="87">
        <v>83996</v>
      </c>
      <c r="I27" s="42">
        <v>2.2942204741614769</v>
      </c>
      <c r="J27" s="87">
        <v>21605</v>
      </c>
      <c r="K27" s="42">
        <v>0.59010706872063801</v>
      </c>
      <c r="L27" s="41">
        <v>0</v>
      </c>
      <c r="M27" s="87">
        <v>258601</v>
      </c>
      <c r="N27" s="42">
        <v>7.063285261662843</v>
      </c>
    </row>
    <row r="28" spans="1:14" x14ac:dyDescent="0.25">
      <c r="A28" s="122" t="s">
        <v>32</v>
      </c>
      <c r="B28" s="106">
        <v>54336</v>
      </c>
      <c r="C28" s="104">
        <v>236196</v>
      </c>
      <c r="D28" s="88">
        <v>290532</v>
      </c>
      <c r="E28" s="42">
        <v>9.7543058586536855</v>
      </c>
      <c r="F28" s="93">
        <v>0</v>
      </c>
      <c r="G28" s="42">
        <v>0</v>
      </c>
      <c r="H28" s="87">
        <v>73710</v>
      </c>
      <c r="I28" s="42">
        <v>2.4747356051703879</v>
      </c>
      <c r="J28" s="87">
        <v>10595</v>
      </c>
      <c r="K28" s="42">
        <v>0.35571596441161657</v>
      </c>
      <c r="L28" s="36">
        <v>23786</v>
      </c>
      <c r="M28" s="87">
        <v>374837</v>
      </c>
      <c r="N28" s="42">
        <v>12.584757428235688</v>
      </c>
    </row>
    <row r="29" spans="1:14" x14ac:dyDescent="0.25">
      <c r="A29" s="122" t="s">
        <v>33</v>
      </c>
      <c r="B29" s="106">
        <v>60050</v>
      </c>
      <c r="C29" s="104">
        <v>277000</v>
      </c>
      <c r="D29" s="88">
        <v>337050</v>
      </c>
      <c r="E29" s="42">
        <v>8.7604616104382185</v>
      </c>
      <c r="F29" s="87">
        <v>3114</v>
      </c>
      <c r="G29" s="42">
        <v>8.0937776160523986E-2</v>
      </c>
      <c r="H29" s="87">
        <v>127894</v>
      </c>
      <c r="I29" s="42">
        <v>3.3241669699017518</v>
      </c>
      <c r="J29" s="87">
        <v>78173</v>
      </c>
      <c r="K29" s="42">
        <v>2.0318396839424024</v>
      </c>
      <c r="L29" s="41">
        <v>0</v>
      </c>
      <c r="M29" s="87">
        <v>546231</v>
      </c>
      <c r="N29" s="42">
        <v>14.197406040442896</v>
      </c>
    </row>
    <row r="30" spans="1:14" x14ac:dyDescent="0.25">
      <c r="A30" s="122" t="s">
        <v>34</v>
      </c>
      <c r="B30" s="106">
        <v>142707</v>
      </c>
      <c r="C30" s="104">
        <v>341310</v>
      </c>
      <c r="D30" s="88">
        <v>484017</v>
      </c>
      <c r="E30" s="42">
        <v>17.024269283528543</v>
      </c>
      <c r="F30" s="87">
        <v>3000</v>
      </c>
      <c r="G30" s="42">
        <v>0.10551862403714256</v>
      </c>
      <c r="H30" s="87">
        <v>111606</v>
      </c>
      <c r="I30" s="42">
        <v>3.9255038514297773</v>
      </c>
      <c r="J30" s="87">
        <v>236552</v>
      </c>
      <c r="K30" s="42">
        <v>8.3202138510780479</v>
      </c>
      <c r="L30" s="41">
        <v>0</v>
      </c>
      <c r="M30" s="87">
        <v>835175</v>
      </c>
      <c r="N30" s="42">
        <v>29.37550561007351</v>
      </c>
    </row>
    <row r="31" spans="1:14" x14ac:dyDescent="0.25">
      <c r="A31" s="122" t="s">
        <v>35</v>
      </c>
      <c r="B31" s="106">
        <v>15000</v>
      </c>
      <c r="C31" s="104">
        <v>142541</v>
      </c>
      <c r="D31" s="88">
        <v>157541</v>
      </c>
      <c r="E31" s="42">
        <v>5.7467352447654481</v>
      </c>
      <c r="F31" s="87">
        <v>11587</v>
      </c>
      <c r="G31" s="42">
        <v>0.42266725031006053</v>
      </c>
      <c r="H31" s="87">
        <v>74125</v>
      </c>
      <c r="I31" s="42">
        <v>2.7039104107390384</v>
      </c>
      <c r="J31" s="87">
        <v>58223</v>
      </c>
      <c r="K31" s="42">
        <v>2.1238418326402568</v>
      </c>
      <c r="L31" s="41">
        <v>0</v>
      </c>
      <c r="M31" s="87">
        <v>301476</v>
      </c>
      <c r="N31" s="42">
        <v>10.997154738454805</v>
      </c>
    </row>
    <row r="32" spans="1:14" x14ac:dyDescent="0.25">
      <c r="A32" s="122" t="s">
        <v>36</v>
      </c>
      <c r="B32" s="106">
        <v>109614</v>
      </c>
      <c r="C32" s="104">
        <v>122717</v>
      </c>
      <c r="D32" s="88">
        <v>232331</v>
      </c>
      <c r="E32" s="42">
        <v>11.244905861284545</v>
      </c>
      <c r="F32" s="87">
        <v>11791</v>
      </c>
      <c r="G32" s="42">
        <v>0.57068873723440294</v>
      </c>
      <c r="H32" s="87">
        <v>90406</v>
      </c>
      <c r="I32" s="42">
        <v>4.3756836551957798</v>
      </c>
      <c r="J32" s="87">
        <v>77712</v>
      </c>
      <c r="K32" s="42">
        <v>3.7612893857993321</v>
      </c>
      <c r="L32" s="41">
        <v>0</v>
      </c>
      <c r="M32" s="87">
        <v>412240</v>
      </c>
      <c r="N32" s="42">
        <v>19.952567639514061</v>
      </c>
    </row>
    <row r="33" spans="1:14" x14ac:dyDescent="0.25">
      <c r="A33" s="122" t="s">
        <v>37</v>
      </c>
      <c r="B33" s="106">
        <v>48472</v>
      </c>
      <c r="C33" s="104">
        <v>165000</v>
      </c>
      <c r="D33" s="88">
        <v>213472</v>
      </c>
      <c r="E33" s="42">
        <v>7.5712715020393686</v>
      </c>
      <c r="F33" s="93">
        <v>0</v>
      </c>
      <c r="G33" s="42">
        <v>0</v>
      </c>
      <c r="H33" s="87">
        <v>70842</v>
      </c>
      <c r="I33" s="42">
        <v>2.5125731512679552</v>
      </c>
      <c r="J33" s="87">
        <v>31943</v>
      </c>
      <c r="K33" s="42">
        <v>1.1329313708104274</v>
      </c>
      <c r="L33" s="41">
        <v>0</v>
      </c>
      <c r="M33" s="87">
        <v>316257</v>
      </c>
      <c r="N33" s="42">
        <v>11.216776024117751</v>
      </c>
    </row>
    <row r="34" spans="1:14" ht="15.75" thickBot="1" x14ac:dyDescent="0.3">
      <c r="A34" s="123"/>
      <c r="B34" s="124"/>
      <c r="C34" s="125"/>
      <c r="D34" s="126"/>
      <c r="E34" s="127"/>
      <c r="F34" s="128"/>
      <c r="G34" s="127"/>
      <c r="H34" s="129"/>
      <c r="I34" s="127"/>
      <c r="J34" s="129"/>
      <c r="K34" s="127"/>
      <c r="L34" s="130"/>
      <c r="M34" s="129"/>
      <c r="N34" s="127"/>
    </row>
    <row r="35" spans="1:14" x14ac:dyDescent="0.25">
      <c r="A35" s="112"/>
      <c r="B35" s="104"/>
      <c r="C35" s="104"/>
      <c r="D35" s="88"/>
      <c r="E35" s="113"/>
      <c r="F35" s="90"/>
      <c r="G35" s="113"/>
      <c r="H35" s="88"/>
      <c r="I35" s="113"/>
      <c r="J35" s="88"/>
      <c r="K35" s="113"/>
      <c r="L35" s="90"/>
      <c r="M35" s="88"/>
      <c r="N35" s="113"/>
    </row>
    <row r="36" spans="1:14" ht="15.75" thickBot="1" x14ac:dyDescent="0.3">
      <c r="A36" s="112"/>
      <c r="B36" s="104"/>
      <c r="C36" s="104"/>
      <c r="D36" s="88"/>
      <c r="E36" s="113"/>
      <c r="F36" s="90"/>
      <c r="G36" s="113"/>
      <c r="H36" s="88"/>
      <c r="I36" s="113"/>
      <c r="J36" s="88"/>
      <c r="K36" s="113"/>
      <c r="L36" s="90"/>
      <c r="M36" s="88"/>
      <c r="N36" s="113"/>
    </row>
    <row r="37" spans="1:14" ht="15.75" thickBot="1" x14ac:dyDescent="0.3">
      <c r="A37" s="71"/>
      <c r="B37" s="324" t="s">
        <v>602</v>
      </c>
      <c r="C37" s="324"/>
      <c r="D37" s="324"/>
      <c r="E37" s="324"/>
      <c r="F37" s="324" t="s">
        <v>603</v>
      </c>
      <c r="G37" s="324"/>
      <c r="H37" s="324" t="s">
        <v>597</v>
      </c>
      <c r="I37" s="324"/>
      <c r="J37" s="324" t="s">
        <v>598</v>
      </c>
      <c r="K37" s="324"/>
      <c r="L37" s="243" t="s">
        <v>626</v>
      </c>
      <c r="M37" s="324" t="s">
        <v>601</v>
      </c>
      <c r="N37" s="325"/>
    </row>
    <row r="38" spans="1:14" ht="27" customHeight="1" thickBot="1" x14ac:dyDescent="0.3">
      <c r="A38" s="131"/>
      <c r="B38" s="250" t="s">
        <v>122</v>
      </c>
      <c r="C38" s="251" t="s">
        <v>595</v>
      </c>
      <c r="D38" s="251" t="s">
        <v>87</v>
      </c>
      <c r="E38" s="252" t="s">
        <v>89</v>
      </c>
      <c r="F38" s="253" t="s">
        <v>599</v>
      </c>
      <c r="G38" s="252" t="s">
        <v>596</v>
      </c>
      <c r="H38" s="253" t="s">
        <v>599</v>
      </c>
      <c r="I38" s="252" t="s">
        <v>89</v>
      </c>
      <c r="J38" s="253" t="s">
        <v>599</v>
      </c>
      <c r="K38" s="252" t="s">
        <v>644</v>
      </c>
      <c r="L38" s="254" t="s">
        <v>599</v>
      </c>
      <c r="M38" s="253" t="s">
        <v>70</v>
      </c>
      <c r="N38" s="255" t="s">
        <v>645</v>
      </c>
    </row>
    <row r="39" spans="1:14" x14ac:dyDescent="0.25">
      <c r="A39" s="121" t="s">
        <v>38</v>
      </c>
      <c r="B39" s="67"/>
      <c r="C39" s="69"/>
      <c r="D39" s="9"/>
      <c r="E39" s="21"/>
      <c r="F39" s="20"/>
      <c r="G39" s="21"/>
      <c r="H39" s="20"/>
      <c r="I39" s="39"/>
      <c r="J39" s="20"/>
      <c r="K39" s="39"/>
      <c r="L39" s="35"/>
      <c r="M39" s="20"/>
      <c r="N39" s="42"/>
    </row>
    <row r="40" spans="1:14" x14ac:dyDescent="0.25">
      <c r="A40" s="122" t="s">
        <v>39</v>
      </c>
      <c r="B40" s="106">
        <v>250000</v>
      </c>
      <c r="C40" s="104">
        <v>326752</v>
      </c>
      <c r="D40" s="88">
        <v>576752</v>
      </c>
      <c r="E40" s="42">
        <v>9.6656946539299486</v>
      </c>
      <c r="F40" s="87">
        <v>40807</v>
      </c>
      <c r="G40" s="42">
        <v>0.68387799564270157</v>
      </c>
      <c r="H40" s="87">
        <v>142299</v>
      </c>
      <c r="I40" s="42">
        <v>2.3847662141779788</v>
      </c>
      <c r="J40" s="87">
        <v>110205</v>
      </c>
      <c r="K40" s="42">
        <v>1.8469079939668176</v>
      </c>
      <c r="L40" s="36">
        <v>11571</v>
      </c>
      <c r="M40" s="87">
        <v>870063</v>
      </c>
      <c r="N40" s="42">
        <v>14.581246857717446</v>
      </c>
    </row>
    <row r="41" spans="1:14" x14ac:dyDescent="0.25">
      <c r="A41" s="122" t="s">
        <v>40</v>
      </c>
      <c r="B41" s="106">
        <v>473475</v>
      </c>
      <c r="C41" s="104">
        <v>1334197</v>
      </c>
      <c r="D41" s="88">
        <v>1807672</v>
      </c>
      <c r="E41" s="42">
        <v>39.944138769196776</v>
      </c>
      <c r="F41" s="87">
        <v>102559</v>
      </c>
      <c r="G41" s="42">
        <v>2.2662468235554081</v>
      </c>
      <c r="H41" s="87">
        <v>200166</v>
      </c>
      <c r="I41" s="42">
        <v>4.4230692741133577</v>
      </c>
      <c r="J41" s="87">
        <v>568463</v>
      </c>
      <c r="K41" s="42">
        <v>12.561330239752513</v>
      </c>
      <c r="L41" s="41">
        <v>0</v>
      </c>
      <c r="M41" s="87">
        <v>2678860</v>
      </c>
      <c r="N41" s="42">
        <v>59.194785106618056</v>
      </c>
    </row>
    <row r="42" spans="1:14" x14ac:dyDescent="0.25">
      <c r="A42" s="122" t="s">
        <v>41</v>
      </c>
      <c r="B42" s="106">
        <v>0</v>
      </c>
      <c r="C42" s="104">
        <v>615312</v>
      </c>
      <c r="D42" s="88">
        <v>615312</v>
      </c>
      <c r="E42" s="42">
        <v>10.648115460492161</v>
      </c>
      <c r="F42" s="87">
        <v>27892</v>
      </c>
      <c r="G42" s="42">
        <v>0.48267746512996229</v>
      </c>
      <c r="H42" s="87">
        <v>163693</v>
      </c>
      <c r="I42" s="42">
        <v>2.8327449555255599</v>
      </c>
      <c r="J42" s="87">
        <v>74035</v>
      </c>
      <c r="K42" s="42">
        <v>1.2811926764268162</v>
      </c>
      <c r="L42" s="41">
        <v>0</v>
      </c>
      <c r="M42" s="87">
        <v>880932</v>
      </c>
      <c r="N42" s="42">
        <v>15.244730557574499</v>
      </c>
    </row>
    <row r="43" spans="1:14" x14ac:dyDescent="0.25">
      <c r="A43" s="122" t="s">
        <v>42</v>
      </c>
      <c r="B43" s="106">
        <v>111560</v>
      </c>
      <c r="C43" s="104">
        <v>388561</v>
      </c>
      <c r="D43" s="88">
        <v>500121</v>
      </c>
      <c r="E43" s="42">
        <v>9.0325091657786842</v>
      </c>
      <c r="F43" s="87">
        <v>8860</v>
      </c>
      <c r="G43" s="42">
        <v>0.16001733822174863</v>
      </c>
      <c r="H43" s="87">
        <v>206478</v>
      </c>
      <c r="I43" s="42">
        <v>3.7291264064729361</v>
      </c>
      <c r="J43" s="87">
        <v>250539</v>
      </c>
      <c r="K43" s="42">
        <v>4.5248966027921762</v>
      </c>
      <c r="L43" s="36">
        <v>30011</v>
      </c>
      <c r="M43" s="87">
        <v>965998</v>
      </c>
      <c r="N43" s="42">
        <v>17.446549513265545</v>
      </c>
    </row>
    <row r="44" spans="1:14" x14ac:dyDescent="0.25">
      <c r="A44" s="122" t="s">
        <v>43</v>
      </c>
      <c r="B44" s="106">
        <v>173484</v>
      </c>
      <c r="C44" s="104">
        <v>183000</v>
      </c>
      <c r="D44" s="88">
        <v>356484</v>
      </c>
      <c r="E44" s="42">
        <v>6.446948186997016</v>
      </c>
      <c r="F44" s="87">
        <v>935</v>
      </c>
      <c r="G44" s="42">
        <v>1.6909304638755764E-2</v>
      </c>
      <c r="H44" s="87">
        <v>133647</v>
      </c>
      <c r="I44" s="42">
        <v>2.4169816439099376</v>
      </c>
      <c r="J44" s="87">
        <v>49834</v>
      </c>
      <c r="K44" s="42">
        <v>0.90123881001898909</v>
      </c>
      <c r="L44" s="41">
        <v>0</v>
      </c>
      <c r="M44" s="87">
        <v>540900</v>
      </c>
      <c r="N44" s="42">
        <v>9.7820779455646978</v>
      </c>
    </row>
    <row r="45" spans="1:14" x14ac:dyDescent="0.25">
      <c r="A45" s="122" t="s">
        <v>44</v>
      </c>
      <c r="B45" s="106">
        <v>5000</v>
      </c>
      <c r="C45" s="104">
        <v>197500</v>
      </c>
      <c r="D45" s="88">
        <v>202500</v>
      </c>
      <c r="E45" s="42">
        <v>4.5582442318514351</v>
      </c>
      <c r="F45" s="87">
        <v>1564</v>
      </c>
      <c r="G45" s="42">
        <v>3.5205402363534047E-2</v>
      </c>
      <c r="H45" s="87">
        <v>172761</v>
      </c>
      <c r="I45" s="42">
        <v>3.8888238604389422</v>
      </c>
      <c r="J45" s="87">
        <v>5200</v>
      </c>
      <c r="K45" s="42">
        <v>0.11705120990433314</v>
      </c>
      <c r="L45" s="41">
        <v>0</v>
      </c>
      <c r="M45" s="87">
        <v>382025</v>
      </c>
      <c r="N45" s="42">
        <v>8.5993247045582439</v>
      </c>
    </row>
    <row r="46" spans="1:14" x14ac:dyDescent="0.25">
      <c r="A46" s="122" t="s">
        <v>45</v>
      </c>
      <c r="B46" s="106">
        <v>195337</v>
      </c>
      <c r="C46" s="104">
        <v>170400</v>
      </c>
      <c r="D46" s="88">
        <v>365737</v>
      </c>
      <c r="E46" s="42">
        <v>7.5891641766268263</v>
      </c>
      <c r="F46" s="87">
        <v>14220</v>
      </c>
      <c r="G46" s="42">
        <v>0.29506972111553786</v>
      </c>
      <c r="H46" s="87">
        <v>109435</v>
      </c>
      <c r="I46" s="42">
        <v>2.2708125830013279</v>
      </c>
      <c r="J46" s="87">
        <v>75101</v>
      </c>
      <c r="K46" s="42">
        <v>1.5583706839309428</v>
      </c>
      <c r="L46" s="41">
        <v>0</v>
      </c>
      <c r="M46" s="87">
        <v>564493</v>
      </c>
      <c r="N46" s="42">
        <v>11.713417164674635</v>
      </c>
    </row>
    <row r="47" spans="1:14" x14ac:dyDescent="0.25">
      <c r="A47" s="122" t="s">
        <v>46</v>
      </c>
      <c r="B47" s="106">
        <v>0</v>
      </c>
      <c r="C47" s="104">
        <v>696342</v>
      </c>
      <c r="D47" s="88">
        <v>696342</v>
      </c>
      <c r="E47" s="42">
        <v>14.481781881707013</v>
      </c>
      <c r="F47" s="93">
        <v>0</v>
      </c>
      <c r="G47" s="42">
        <v>0</v>
      </c>
      <c r="H47" s="87">
        <v>119102</v>
      </c>
      <c r="I47" s="42">
        <v>2.4769569919307877</v>
      </c>
      <c r="J47" s="87">
        <v>43607</v>
      </c>
      <c r="K47" s="42">
        <v>0.906892105482073</v>
      </c>
      <c r="L47" s="41">
        <v>0</v>
      </c>
      <c r="M47" s="87">
        <v>859051</v>
      </c>
      <c r="N47" s="42">
        <v>17.865630979119874</v>
      </c>
    </row>
    <row r="48" spans="1:14" x14ac:dyDescent="0.25">
      <c r="A48" s="122" t="s">
        <v>47</v>
      </c>
      <c r="B48" s="106">
        <v>322397</v>
      </c>
      <c r="C48" s="104">
        <v>286206</v>
      </c>
      <c r="D48" s="88">
        <v>608603</v>
      </c>
      <c r="E48" s="42">
        <v>12.233226130653266</v>
      </c>
      <c r="F48" s="87">
        <v>293</v>
      </c>
      <c r="G48" s="42">
        <v>5.8894472361809046E-3</v>
      </c>
      <c r="H48" s="87">
        <v>136123</v>
      </c>
      <c r="I48" s="42">
        <v>2.736140703517588</v>
      </c>
      <c r="J48" s="87">
        <v>41214</v>
      </c>
      <c r="K48" s="42">
        <v>0.82842211055276382</v>
      </c>
      <c r="L48" s="41">
        <v>0</v>
      </c>
      <c r="M48" s="87">
        <v>786233</v>
      </c>
      <c r="N48" s="42">
        <v>15.803678391959799</v>
      </c>
    </row>
    <row r="49" spans="1:14" x14ac:dyDescent="0.25">
      <c r="A49" s="54"/>
      <c r="B49" s="66"/>
      <c r="C49" s="68"/>
      <c r="D49" s="10"/>
      <c r="E49" s="23"/>
      <c r="F49" s="22"/>
      <c r="G49" s="23"/>
      <c r="H49" s="22"/>
      <c r="I49" s="23"/>
      <c r="J49" s="22"/>
      <c r="K49" s="23"/>
      <c r="L49" s="37"/>
      <c r="M49" s="22"/>
      <c r="N49" s="23"/>
    </row>
    <row r="50" spans="1:14" x14ac:dyDescent="0.25">
      <c r="A50" s="121" t="s">
        <v>48</v>
      </c>
      <c r="B50" s="67"/>
      <c r="C50" s="69"/>
      <c r="D50" s="9"/>
      <c r="E50" s="21"/>
      <c r="F50" s="20"/>
      <c r="G50" s="21"/>
      <c r="H50" s="20"/>
      <c r="I50" s="39"/>
      <c r="J50" s="20"/>
      <c r="K50" s="39"/>
      <c r="L50" s="35"/>
      <c r="M50" s="20"/>
      <c r="N50" s="42"/>
    </row>
    <row r="51" spans="1:14" x14ac:dyDescent="0.25">
      <c r="A51" s="122" t="s">
        <v>49</v>
      </c>
      <c r="B51" s="106">
        <v>141279</v>
      </c>
      <c r="C51" s="104">
        <v>306080</v>
      </c>
      <c r="D51" s="88">
        <v>447359</v>
      </c>
      <c r="E51" s="42">
        <v>7.1175441108618527</v>
      </c>
      <c r="F51" s="87">
        <v>15727</v>
      </c>
      <c r="G51" s="42">
        <v>0.25021876441856394</v>
      </c>
      <c r="H51" s="87">
        <v>192807</v>
      </c>
      <c r="I51" s="42">
        <v>3.0675862727316119</v>
      </c>
      <c r="J51" s="87">
        <v>70439</v>
      </c>
      <c r="K51" s="42">
        <v>1.1206943184891731</v>
      </c>
      <c r="L51" s="36">
        <v>17203</v>
      </c>
      <c r="M51" s="87">
        <v>726332</v>
      </c>
      <c r="N51" s="42">
        <v>11.556043466501201</v>
      </c>
    </row>
    <row r="52" spans="1:14" x14ac:dyDescent="0.25">
      <c r="A52" s="122" t="s">
        <v>50</v>
      </c>
      <c r="B52" s="106">
        <v>150800</v>
      </c>
      <c r="C52" s="104">
        <v>335000</v>
      </c>
      <c r="D52" s="88">
        <v>485800</v>
      </c>
      <c r="E52" s="42">
        <v>7.0774027184918635</v>
      </c>
      <c r="F52" s="87">
        <v>21563</v>
      </c>
      <c r="G52" s="42">
        <v>0.31414169373989309</v>
      </c>
      <c r="H52" s="87">
        <v>146498</v>
      </c>
      <c r="I52" s="42">
        <v>2.1342637782083593</v>
      </c>
      <c r="J52" s="87">
        <v>104461</v>
      </c>
      <c r="K52" s="42">
        <v>1.5218455442082721</v>
      </c>
      <c r="L52" s="36">
        <v>5697</v>
      </c>
      <c r="M52" s="87">
        <v>758322</v>
      </c>
      <c r="N52" s="42">
        <v>11.047653734648389</v>
      </c>
    </row>
    <row r="53" spans="1:14" x14ac:dyDescent="0.25">
      <c r="A53" s="122" t="s">
        <v>51</v>
      </c>
      <c r="B53" s="106">
        <v>84167</v>
      </c>
      <c r="C53" s="104">
        <v>526713</v>
      </c>
      <c r="D53" s="88">
        <v>610880</v>
      </c>
      <c r="E53" s="42">
        <v>8.9628358055665593</v>
      </c>
      <c r="F53" s="87">
        <v>596</v>
      </c>
      <c r="G53" s="42">
        <v>8.7445163372801039E-3</v>
      </c>
      <c r="H53" s="87">
        <v>210006</v>
      </c>
      <c r="I53" s="42">
        <v>3.0812095602799419</v>
      </c>
      <c r="J53" s="87">
        <v>178109</v>
      </c>
      <c r="K53" s="42">
        <v>2.6132165441554061</v>
      </c>
      <c r="L53" s="41">
        <v>0</v>
      </c>
      <c r="M53" s="87">
        <v>999591</v>
      </c>
      <c r="N53" s="42">
        <v>14.666006426339187</v>
      </c>
    </row>
    <row r="54" spans="1:14" x14ac:dyDescent="0.25">
      <c r="A54" s="122" t="s">
        <v>52</v>
      </c>
      <c r="B54" s="106">
        <v>882980</v>
      </c>
      <c r="C54" s="104">
        <v>719229</v>
      </c>
      <c r="D54" s="88">
        <v>1602209</v>
      </c>
      <c r="E54" s="42">
        <v>20.836593232241789</v>
      </c>
      <c r="F54" s="87">
        <v>19445</v>
      </c>
      <c r="G54" s="42">
        <v>0.25288058886259007</v>
      </c>
      <c r="H54" s="87">
        <v>211453</v>
      </c>
      <c r="I54" s="42">
        <v>2.7499284729627798</v>
      </c>
      <c r="J54" s="87">
        <v>79383</v>
      </c>
      <c r="K54" s="42">
        <v>1.0323692355710459</v>
      </c>
      <c r="L54" s="36">
        <v>24813</v>
      </c>
      <c r="M54" s="87">
        <v>1912490</v>
      </c>
      <c r="N54" s="42">
        <v>24.871771529638202</v>
      </c>
    </row>
    <row r="55" spans="1:14" x14ac:dyDescent="0.25">
      <c r="A55" s="122" t="s">
        <v>53</v>
      </c>
      <c r="B55" s="106">
        <v>347755</v>
      </c>
      <c r="C55" s="104">
        <v>250596</v>
      </c>
      <c r="D55" s="88">
        <v>598351</v>
      </c>
      <c r="E55" s="42">
        <v>7.9533050655962141</v>
      </c>
      <c r="F55" s="87">
        <v>37013</v>
      </c>
      <c r="G55" s="42">
        <v>0.49197825422354552</v>
      </c>
      <c r="H55" s="87">
        <v>273610</v>
      </c>
      <c r="I55" s="42">
        <v>3.6368348995786421</v>
      </c>
      <c r="J55" s="87">
        <v>44787</v>
      </c>
      <c r="K55" s="42">
        <v>0.59531056850052499</v>
      </c>
      <c r="L55" s="41">
        <v>0</v>
      </c>
      <c r="M55" s="87">
        <v>953761</v>
      </c>
      <c r="N55" s="42">
        <v>12.677428787898927</v>
      </c>
    </row>
    <row r="56" spans="1:14" x14ac:dyDescent="0.25">
      <c r="A56" s="131"/>
      <c r="B56" s="66"/>
      <c r="C56" s="68"/>
      <c r="D56" s="11"/>
      <c r="E56" s="26"/>
      <c r="F56" s="25"/>
      <c r="G56" s="26"/>
      <c r="H56" s="25"/>
      <c r="I56" s="26"/>
      <c r="J56" s="25"/>
      <c r="K56" s="26"/>
      <c r="L56" s="38"/>
      <c r="M56" s="25"/>
      <c r="N56" s="26"/>
    </row>
    <row r="57" spans="1:14" x14ac:dyDescent="0.25">
      <c r="A57" s="121" t="s">
        <v>54</v>
      </c>
      <c r="B57" s="67"/>
      <c r="C57" s="69"/>
      <c r="D57" s="9"/>
      <c r="E57" s="21"/>
      <c r="F57" s="20"/>
      <c r="G57" s="21"/>
      <c r="H57" s="20"/>
      <c r="I57" s="39"/>
      <c r="J57" s="20"/>
      <c r="K57" s="39"/>
      <c r="L57" s="35"/>
      <c r="M57" s="20"/>
      <c r="N57" s="42"/>
    </row>
    <row r="58" spans="1:14" x14ac:dyDescent="0.25">
      <c r="A58" s="122" t="s">
        <v>55</v>
      </c>
      <c r="B58" s="106">
        <v>486271</v>
      </c>
      <c r="C58" s="104">
        <v>543874</v>
      </c>
      <c r="D58" s="88">
        <v>1030145</v>
      </c>
      <c r="E58" s="42">
        <v>9.5047609381631641</v>
      </c>
      <c r="F58" s="87">
        <v>43478</v>
      </c>
      <c r="G58" s="42">
        <v>0.4011551733682715</v>
      </c>
      <c r="H58" s="87">
        <v>267374</v>
      </c>
      <c r="I58" s="42">
        <v>2.4669594582126182</v>
      </c>
      <c r="J58" s="87">
        <v>133553</v>
      </c>
      <c r="K58" s="42">
        <v>1.2322433614437822</v>
      </c>
      <c r="L58" s="36">
        <v>28944</v>
      </c>
      <c r="M58" s="87">
        <v>1474550</v>
      </c>
      <c r="N58" s="42">
        <v>13.605118931187835</v>
      </c>
    </row>
    <row r="59" spans="1:14" x14ac:dyDescent="0.25">
      <c r="A59" s="122" t="s">
        <v>56</v>
      </c>
      <c r="B59" s="106">
        <v>284970</v>
      </c>
      <c r="C59" s="104">
        <v>1274489</v>
      </c>
      <c r="D59" s="88">
        <v>1559459</v>
      </c>
      <c r="E59" s="42">
        <v>15.837216151440062</v>
      </c>
      <c r="F59" s="87">
        <v>5166</v>
      </c>
      <c r="G59" s="42">
        <v>5.2463744566762803E-2</v>
      </c>
      <c r="H59" s="87">
        <v>283552</v>
      </c>
      <c r="I59" s="42">
        <v>2.8796360238859324</v>
      </c>
      <c r="J59" s="87">
        <v>169031</v>
      </c>
      <c r="K59" s="42">
        <v>1.7166084413210383</v>
      </c>
      <c r="L59" s="41">
        <v>0</v>
      </c>
      <c r="M59" s="87">
        <v>2017208</v>
      </c>
      <c r="N59" s="42">
        <v>20.485924361213794</v>
      </c>
    </row>
    <row r="60" spans="1:14" x14ac:dyDescent="0.25">
      <c r="A60" s="122" t="s">
        <v>57</v>
      </c>
      <c r="B60" s="106">
        <v>0</v>
      </c>
      <c r="C60" s="104">
        <v>917063</v>
      </c>
      <c r="D60" s="88">
        <v>917063</v>
      </c>
      <c r="E60" s="42">
        <v>11.431849912739965</v>
      </c>
      <c r="F60" s="93">
        <v>0</v>
      </c>
      <c r="G60" s="42">
        <v>0</v>
      </c>
      <c r="H60" s="87">
        <v>380264</v>
      </c>
      <c r="I60" s="42">
        <v>4.7402642732485667</v>
      </c>
      <c r="J60" s="87">
        <v>10262</v>
      </c>
      <c r="K60" s="42">
        <v>0.12792321116928446</v>
      </c>
      <c r="L60" s="36">
        <v>156790</v>
      </c>
      <c r="M60" s="87">
        <v>1307589</v>
      </c>
      <c r="N60" s="42">
        <v>16.300037397157816</v>
      </c>
    </row>
    <row r="61" spans="1:14" x14ac:dyDescent="0.25">
      <c r="A61" s="122" t="s">
        <v>58</v>
      </c>
      <c r="B61" s="106">
        <v>646307</v>
      </c>
      <c r="C61" s="104">
        <v>882373</v>
      </c>
      <c r="D61" s="88">
        <v>1528680</v>
      </c>
      <c r="E61" s="42">
        <v>16.818456866865436</v>
      </c>
      <c r="F61" s="87">
        <v>26650</v>
      </c>
      <c r="G61" s="42">
        <v>0.29320189673572222</v>
      </c>
      <c r="H61" s="87">
        <v>357432</v>
      </c>
      <c r="I61" s="42">
        <v>3.9324480433036646</v>
      </c>
      <c r="J61" s="87">
        <v>237875</v>
      </c>
      <c r="K61" s="42">
        <v>2.617088224615757</v>
      </c>
      <c r="L61" s="41">
        <v>0</v>
      </c>
      <c r="M61" s="87">
        <v>2150637</v>
      </c>
      <c r="N61" s="42">
        <v>23.661195031520577</v>
      </c>
    </row>
    <row r="62" spans="1:14" x14ac:dyDescent="0.25">
      <c r="A62" s="122" t="s">
        <v>59</v>
      </c>
      <c r="B62" s="106">
        <v>3718</v>
      </c>
      <c r="C62" s="104">
        <v>465919</v>
      </c>
      <c r="D62" s="88">
        <v>469637</v>
      </c>
      <c r="E62" s="42">
        <v>4.5083709321301715</v>
      </c>
      <c r="F62" s="87">
        <v>15000</v>
      </c>
      <c r="G62" s="42">
        <v>0.14399539214745127</v>
      </c>
      <c r="H62" s="87">
        <v>283538</v>
      </c>
      <c r="I62" s="42">
        <v>2.7218776999136027</v>
      </c>
      <c r="J62" s="87">
        <v>111853</v>
      </c>
      <c r="K62" s="42">
        <v>1.0737544398579246</v>
      </c>
      <c r="L62" s="41">
        <v>0</v>
      </c>
      <c r="M62" s="87">
        <v>880028</v>
      </c>
      <c r="N62" s="42">
        <v>8.4479984640491512</v>
      </c>
    </row>
    <row r="63" spans="1:14" x14ac:dyDescent="0.25">
      <c r="A63" s="54"/>
      <c r="B63" s="66"/>
      <c r="C63" s="68"/>
      <c r="D63" s="10"/>
      <c r="E63" s="23"/>
      <c r="F63" s="22"/>
      <c r="G63" s="23"/>
      <c r="H63" s="22"/>
      <c r="I63" s="23"/>
      <c r="J63" s="22"/>
      <c r="K63" s="23"/>
      <c r="L63" s="37"/>
      <c r="M63" s="22"/>
      <c r="N63" s="23"/>
    </row>
    <row r="64" spans="1:14" x14ac:dyDescent="0.25">
      <c r="A64" s="121" t="s">
        <v>60</v>
      </c>
      <c r="B64" s="67"/>
      <c r="C64" s="69"/>
      <c r="D64" s="9"/>
      <c r="E64" s="21"/>
      <c r="F64" s="20"/>
      <c r="G64" s="21"/>
      <c r="H64" s="20"/>
      <c r="I64" s="39"/>
      <c r="J64" s="20"/>
      <c r="K64" s="39"/>
      <c r="L64" s="35"/>
      <c r="M64" s="20"/>
      <c r="N64" s="42"/>
    </row>
    <row r="65" spans="1:14" x14ac:dyDescent="0.25">
      <c r="A65" s="122" t="s">
        <v>61</v>
      </c>
      <c r="B65" s="106">
        <v>74848</v>
      </c>
      <c r="C65" s="104">
        <v>2073885</v>
      </c>
      <c r="D65" s="88">
        <v>2148733</v>
      </c>
      <c r="E65" s="42">
        <v>9.8221059127374115</v>
      </c>
      <c r="F65" s="87">
        <v>15870</v>
      </c>
      <c r="G65" s="42">
        <v>7.3088507557545104E-2</v>
      </c>
      <c r="H65" s="87">
        <v>663828</v>
      </c>
      <c r="I65" s="42">
        <v>3.0572273342728455</v>
      </c>
      <c r="J65" s="87">
        <v>1269300</v>
      </c>
      <c r="K65" s="42">
        <v>5.8456989693000638</v>
      </c>
      <c r="L65" s="41">
        <v>0</v>
      </c>
      <c r="M65" s="87">
        <v>4097731</v>
      </c>
      <c r="N65" s="42">
        <v>18.871899380106292</v>
      </c>
    </row>
    <row r="66" spans="1:14" x14ac:dyDescent="0.25">
      <c r="A66" s="122" t="s">
        <v>62</v>
      </c>
      <c r="B66" s="106">
        <v>1493358</v>
      </c>
      <c r="C66" s="104">
        <v>2490226</v>
      </c>
      <c r="D66" s="88">
        <v>3983584</v>
      </c>
      <c r="E66" s="42">
        <v>13.776067116925514</v>
      </c>
      <c r="F66" s="87">
        <v>3500</v>
      </c>
      <c r="G66" s="42">
        <v>1.2103732445265193E-2</v>
      </c>
      <c r="H66" s="87">
        <v>768925</v>
      </c>
      <c r="I66" s="42">
        <v>2.6591035629930109</v>
      </c>
      <c r="J66" s="87">
        <v>564414</v>
      </c>
      <c r="K66" s="42">
        <v>1.9518617269605454</v>
      </c>
      <c r="L66" s="41">
        <v>0</v>
      </c>
      <c r="M66" s="87">
        <v>5320423</v>
      </c>
      <c r="N66" s="42">
        <v>18.399136139324334</v>
      </c>
    </row>
    <row r="67" spans="1:14" x14ac:dyDescent="0.25">
      <c r="A67" s="122" t="s">
        <v>63</v>
      </c>
      <c r="B67" s="106">
        <v>1208692</v>
      </c>
      <c r="C67" s="104">
        <v>836950</v>
      </c>
      <c r="D67" s="88">
        <v>2045642</v>
      </c>
      <c r="E67" s="42">
        <v>11.445495694599085</v>
      </c>
      <c r="F67" s="87">
        <v>724432</v>
      </c>
      <c r="G67" s="42">
        <v>4.0532426187132478</v>
      </c>
      <c r="H67" s="87">
        <v>461743</v>
      </c>
      <c r="I67" s="42">
        <v>2.5834811362453771</v>
      </c>
      <c r="J67" s="87">
        <v>156662</v>
      </c>
      <c r="K67" s="42">
        <v>0.8765337466219808</v>
      </c>
      <c r="L67" s="36">
        <v>50000</v>
      </c>
      <c r="M67" s="87">
        <v>3388479</v>
      </c>
      <c r="N67" s="42">
        <v>18.958753196179693</v>
      </c>
    </row>
    <row r="68" spans="1:14" x14ac:dyDescent="0.25">
      <c r="A68" s="122" t="s">
        <v>64</v>
      </c>
      <c r="B68" s="106">
        <v>1782860</v>
      </c>
      <c r="C68" s="104">
        <v>1594200</v>
      </c>
      <c r="D68" s="88">
        <v>3377060</v>
      </c>
      <c r="E68" s="42">
        <v>13.581962894591845</v>
      </c>
      <c r="F68" s="87">
        <v>13000</v>
      </c>
      <c r="G68" s="42">
        <v>5.2283796447114943E-2</v>
      </c>
      <c r="H68" s="87">
        <v>1225640</v>
      </c>
      <c r="I68" s="42">
        <v>4.9293163290339965</v>
      </c>
      <c r="J68" s="87">
        <v>464394</v>
      </c>
      <c r="K68" s="42">
        <v>1.8677139513278074</v>
      </c>
      <c r="L68" s="41">
        <v>0</v>
      </c>
      <c r="M68" s="87">
        <v>5080094</v>
      </c>
      <c r="N68" s="42">
        <v>20.431276971400763</v>
      </c>
    </row>
    <row r="69" spans="1:14" ht="15.75" thickBot="1" x14ac:dyDescent="0.3">
      <c r="A69" s="122" t="s">
        <v>65</v>
      </c>
      <c r="B69" s="106">
        <v>660736</v>
      </c>
      <c r="C69" s="104">
        <v>2916970</v>
      </c>
      <c r="D69" s="88">
        <v>3577706</v>
      </c>
      <c r="E69" s="42">
        <v>21.918457617565615</v>
      </c>
      <c r="F69" s="87">
        <v>10000</v>
      </c>
      <c r="G69" s="42">
        <v>6.1263998823731222E-2</v>
      </c>
      <c r="H69" s="87">
        <v>533537</v>
      </c>
      <c r="I69" s="42">
        <v>3.2686610140417085</v>
      </c>
      <c r="J69" s="87">
        <v>289312</v>
      </c>
      <c r="K69" s="42">
        <v>1.7724410027691329</v>
      </c>
      <c r="L69" s="41">
        <v>0</v>
      </c>
      <c r="M69" s="87">
        <v>4410555</v>
      </c>
      <c r="N69" s="42">
        <v>27.020823633200187</v>
      </c>
    </row>
    <row r="70" spans="1:14" ht="15.75" thickBot="1" x14ac:dyDescent="0.3">
      <c r="A70" s="132"/>
      <c r="B70" s="324" t="s">
        <v>602</v>
      </c>
      <c r="C70" s="324"/>
      <c r="D70" s="324"/>
      <c r="E70" s="324"/>
      <c r="F70" s="324" t="s">
        <v>603</v>
      </c>
      <c r="G70" s="324"/>
      <c r="H70" s="324" t="s">
        <v>597</v>
      </c>
      <c r="I70" s="324"/>
      <c r="J70" s="324" t="s">
        <v>598</v>
      </c>
      <c r="K70" s="324"/>
      <c r="L70" s="243" t="s">
        <v>626</v>
      </c>
      <c r="M70" s="324" t="s">
        <v>601</v>
      </c>
      <c r="N70" s="325"/>
    </row>
    <row r="71" spans="1:14" ht="24" thickBot="1" x14ac:dyDescent="0.3">
      <c r="A71" s="131"/>
      <c r="B71" s="244" t="s">
        <v>122</v>
      </c>
      <c r="C71" s="245" t="s">
        <v>595</v>
      </c>
      <c r="D71" s="245" t="s">
        <v>87</v>
      </c>
      <c r="E71" s="246" t="s">
        <v>596</v>
      </c>
      <c r="F71" s="247" t="s">
        <v>599</v>
      </c>
      <c r="G71" s="246" t="s">
        <v>596</v>
      </c>
      <c r="H71" s="247" t="s">
        <v>599</v>
      </c>
      <c r="I71" s="246" t="s">
        <v>596</v>
      </c>
      <c r="J71" s="247" t="s">
        <v>599</v>
      </c>
      <c r="K71" s="246" t="s">
        <v>600</v>
      </c>
      <c r="L71" s="248" t="s">
        <v>599</v>
      </c>
      <c r="M71" s="247" t="s">
        <v>70</v>
      </c>
      <c r="N71" s="249" t="s">
        <v>71</v>
      </c>
    </row>
    <row r="72" spans="1:14" x14ac:dyDescent="0.25">
      <c r="A72" s="121" t="s">
        <v>66</v>
      </c>
      <c r="B72" s="67"/>
      <c r="C72" s="69"/>
      <c r="D72" s="9"/>
      <c r="E72" s="21"/>
      <c r="F72" s="20"/>
      <c r="G72" s="21"/>
      <c r="H72" s="20"/>
      <c r="I72" s="39"/>
      <c r="J72" s="20"/>
      <c r="K72" s="21"/>
      <c r="L72" s="35"/>
      <c r="M72" s="20"/>
      <c r="N72" s="42"/>
    </row>
    <row r="73" spans="1:14" x14ac:dyDescent="0.25">
      <c r="A73" s="122" t="s">
        <v>67</v>
      </c>
      <c r="B73" s="106">
        <v>71600</v>
      </c>
      <c r="C73" s="104">
        <v>15400</v>
      </c>
      <c r="D73" s="88">
        <v>87000</v>
      </c>
      <c r="E73" s="42">
        <v>25.648584905660378</v>
      </c>
      <c r="F73" s="93">
        <v>0</v>
      </c>
      <c r="G73" s="108">
        <v>0</v>
      </c>
      <c r="H73" s="93">
        <v>0</v>
      </c>
      <c r="I73" s="42">
        <v>0</v>
      </c>
      <c r="J73" s="87">
        <v>450</v>
      </c>
      <c r="K73" s="109">
        <v>0.13</v>
      </c>
      <c r="L73" s="41">
        <v>0</v>
      </c>
      <c r="M73" s="87">
        <v>87450</v>
      </c>
      <c r="N73" s="42">
        <v>25.78125</v>
      </c>
    </row>
    <row r="74" spans="1:14" x14ac:dyDescent="0.25">
      <c r="A74" s="122" t="s">
        <v>68</v>
      </c>
      <c r="B74" s="106">
        <v>326857</v>
      </c>
      <c r="C74" s="104">
        <v>0</v>
      </c>
      <c r="D74" s="88">
        <v>326857</v>
      </c>
      <c r="E74" s="42">
        <v>21.363202614379084</v>
      </c>
      <c r="F74" s="93">
        <v>0</v>
      </c>
      <c r="G74" s="108">
        <v>0</v>
      </c>
      <c r="H74" s="93">
        <v>0</v>
      </c>
      <c r="I74" s="42">
        <v>0</v>
      </c>
      <c r="J74" s="87">
        <v>14992</v>
      </c>
      <c r="K74" s="109">
        <v>0.98</v>
      </c>
      <c r="L74" s="41">
        <v>0</v>
      </c>
      <c r="M74" s="87">
        <v>341849</v>
      </c>
      <c r="N74" s="42">
        <v>22.343071895424835</v>
      </c>
    </row>
    <row r="75" spans="1:14" ht="15.75" thickBot="1" x14ac:dyDescent="0.3">
      <c r="A75" s="131"/>
      <c r="B75" s="25"/>
      <c r="C75" s="11"/>
      <c r="D75" s="11"/>
      <c r="E75" s="26"/>
      <c r="F75" s="25"/>
      <c r="G75" s="26"/>
      <c r="H75" s="25"/>
      <c r="I75" s="26"/>
      <c r="J75" s="25"/>
      <c r="K75" s="26"/>
      <c r="L75" s="38"/>
      <c r="M75" s="25"/>
      <c r="N75" s="26"/>
    </row>
    <row r="76" spans="1:14" ht="15.75" thickBot="1" x14ac:dyDescent="0.3">
      <c r="A76" s="133" t="s">
        <v>629</v>
      </c>
      <c r="B76" s="134">
        <f>SUM(B6:B74)</f>
        <v>12036081</v>
      </c>
      <c r="C76" s="134">
        <f t="shared" ref="C76:D76" si="0">SUM(C6:C74)</f>
        <v>23709882</v>
      </c>
      <c r="D76" s="134">
        <f t="shared" si="0"/>
        <v>35745963</v>
      </c>
      <c r="E76" s="135">
        <v>12.032825552461638</v>
      </c>
      <c r="F76" s="136">
        <f>SUM(F6:F74)</f>
        <v>1307145</v>
      </c>
      <c r="G76" s="240">
        <v>0.44181230434144819</v>
      </c>
      <c r="H76" s="136">
        <f>SUM(H6:H74)</f>
        <v>9553831</v>
      </c>
      <c r="I76" s="137">
        <v>3.2160157996219079</v>
      </c>
      <c r="J76" s="136">
        <f>SUM(J6:J74)</f>
        <v>6151767</v>
      </c>
      <c r="K76" s="137">
        <v>2.0708111612600919</v>
      </c>
      <c r="L76" s="138">
        <f>SUM(L6:L74)</f>
        <v>387207</v>
      </c>
      <c r="M76" s="138">
        <f>SUM(M6:M74)</f>
        <v>52758706</v>
      </c>
      <c r="N76" s="139">
        <v>17.759664375851649</v>
      </c>
    </row>
  </sheetData>
  <mergeCells count="15">
    <mergeCell ref="B70:E70"/>
    <mergeCell ref="F70:G70"/>
    <mergeCell ref="H70:I70"/>
    <mergeCell ref="J70:K70"/>
    <mergeCell ref="M70:N70"/>
    <mergeCell ref="B37:E37"/>
    <mergeCell ref="F37:G37"/>
    <mergeCell ref="H37:I37"/>
    <mergeCell ref="J37:K37"/>
    <mergeCell ref="M37:N37"/>
    <mergeCell ref="B2:E2"/>
    <mergeCell ref="F2:G2"/>
    <mergeCell ref="H2:I2"/>
    <mergeCell ref="J2:K2"/>
    <mergeCell ref="M2:N2"/>
  </mergeCells>
  <pageMargins left="0.5" right="0.5" top="0.75" bottom="0.5" header="0.3" footer="0.3"/>
  <pageSetup paperSize="5" orientation="landscape" r:id="rId1"/>
  <headerFooter>
    <oddHeader>&amp;CMississippi Public Library System Operating Income FY13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Layout" zoomScale="80" zoomScaleNormal="100" zoomScalePageLayoutView="80" workbookViewId="0">
      <selection activeCell="A7" sqref="A7:XFD7"/>
    </sheetView>
  </sheetViews>
  <sheetFormatPr defaultRowHeight="15" x14ac:dyDescent="0.25"/>
  <cols>
    <col min="1" max="1" width="31.140625" style="46" customWidth="1"/>
    <col min="2" max="2" width="11.5703125" customWidth="1"/>
    <col min="3" max="3" width="10.140625" customWidth="1"/>
    <col min="4" max="4" width="11.140625" customWidth="1"/>
    <col min="6" max="6" width="10.140625" bestFit="1" customWidth="1"/>
    <col min="8" max="8" width="8.7109375" customWidth="1"/>
    <col min="9" max="9" width="10.28515625" customWidth="1"/>
    <col min="10" max="10" width="8" customWidth="1"/>
    <col min="11" max="11" width="10.85546875" customWidth="1"/>
    <col min="12" max="12" width="7.85546875" customWidth="1"/>
    <col min="13" max="13" width="11.85546875" style="9" customWidth="1"/>
    <col min="14" max="14" width="11.42578125" customWidth="1"/>
  </cols>
  <sheetData>
    <row r="1" spans="1:14" ht="15.75" thickBot="1" x14ac:dyDescent="0.3"/>
    <row r="2" spans="1:14" ht="26.25" customHeight="1" x14ac:dyDescent="0.25">
      <c r="A2" s="72"/>
      <c r="B2" s="326" t="s">
        <v>72</v>
      </c>
      <c r="C2" s="326"/>
      <c r="D2" s="326"/>
      <c r="E2" s="140"/>
      <c r="F2" s="326" t="s">
        <v>73</v>
      </c>
      <c r="G2" s="326"/>
      <c r="H2" s="326"/>
      <c r="I2" s="326"/>
      <c r="J2" s="326"/>
      <c r="K2" s="326" t="s">
        <v>79</v>
      </c>
      <c r="L2" s="327"/>
      <c r="M2" s="328" t="s">
        <v>80</v>
      </c>
      <c r="N2" s="330" t="s">
        <v>81</v>
      </c>
    </row>
    <row r="3" spans="1:14" ht="27" thickBot="1" x14ac:dyDescent="0.3">
      <c r="A3" s="74" t="s">
        <v>11</v>
      </c>
      <c r="B3" s="141" t="s">
        <v>74</v>
      </c>
      <c r="C3" s="141" t="s">
        <v>75</v>
      </c>
      <c r="D3" s="141" t="s">
        <v>7</v>
      </c>
      <c r="E3" s="142" t="s">
        <v>604</v>
      </c>
      <c r="F3" s="141" t="s">
        <v>77</v>
      </c>
      <c r="G3" s="141" t="s">
        <v>78</v>
      </c>
      <c r="H3" s="141" t="s">
        <v>6</v>
      </c>
      <c r="I3" s="141" t="s">
        <v>7</v>
      </c>
      <c r="J3" s="143" t="s">
        <v>76</v>
      </c>
      <c r="K3" s="144" t="s">
        <v>7</v>
      </c>
      <c r="L3" s="145" t="s">
        <v>76</v>
      </c>
      <c r="M3" s="329"/>
      <c r="N3" s="331"/>
    </row>
    <row r="4" spans="1:14" x14ac:dyDescent="0.25">
      <c r="A4" s="45"/>
      <c r="B4" s="18"/>
      <c r="C4" s="2"/>
      <c r="D4" s="2"/>
      <c r="E4" s="19"/>
      <c r="F4" s="18"/>
      <c r="G4" s="2"/>
      <c r="H4" s="2"/>
      <c r="I4" s="2"/>
      <c r="J4" s="19"/>
      <c r="K4" s="18"/>
      <c r="L4" s="2"/>
      <c r="M4" s="34"/>
      <c r="N4" s="34"/>
    </row>
    <row r="5" spans="1:14" x14ac:dyDescent="0.25">
      <c r="A5" s="75" t="s">
        <v>12</v>
      </c>
      <c r="B5" s="20"/>
      <c r="C5" s="9"/>
      <c r="D5" s="9"/>
      <c r="E5" s="21"/>
      <c r="F5" s="20"/>
      <c r="G5" s="9"/>
      <c r="H5" s="9"/>
      <c r="I5" s="9"/>
      <c r="J5" s="21"/>
      <c r="K5" s="20"/>
      <c r="L5" s="9"/>
      <c r="M5" s="35"/>
      <c r="N5" s="35"/>
    </row>
    <row r="6" spans="1:14" x14ac:dyDescent="0.25">
      <c r="A6" s="76" t="s">
        <v>13</v>
      </c>
      <c r="B6" s="87">
        <v>66872</v>
      </c>
      <c r="C6" s="88">
        <v>24832</v>
      </c>
      <c r="D6" s="88">
        <v>91704</v>
      </c>
      <c r="E6" s="89">
        <f t="shared" ref="E6:E16" si="0">D6/M6</f>
        <v>0.77797667020148464</v>
      </c>
      <c r="F6" s="87">
        <v>9446</v>
      </c>
      <c r="G6" s="90">
        <v>0</v>
      </c>
      <c r="H6" s="88">
        <v>672</v>
      </c>
      <c r="I6" s="88">
        <v>10118</v>
      </c>
      <c r="J6" s="89">
        <f t="shared" ref="J6:J16" si="1">I6/M6</f>
        <v>8.5836691410392366E-2</v>
      </c>
      <c r="K6" s="87">
        <v>16053</v>
      </c>
      <c r="L6" s="91">
        <f t="shared" ref="L6:L16" si="2">K6/M6</f>
        <v>0.136186638388123</v>
      </c>
      <c r="M6" s="92">
        <v>117875</v>
      </c>
      <c r="N6" s="41">
        <v>0</v>
      </c>
    </row>
    <row r="7" spans="1:14" x14ac:dyDescent="0.25">
      <c r="A7" s="76" t="s">
        <v>14</v>
      </c>
      <c r="B7" s="87">
        <v>76267</v>
      </c>
      <c r="C7" s="88">
        <v>27300</v>
      </c>
      <c r="D7" s="88">
        <v>103567</v>
      </c>
      <c r="E7" s="89">
        <f t="shared" si="0"/>
        <v>0.77954913251289004</v>
      </c>
      <c r="F7" s="87">
        <v>12436</v>
      </c>
      <c r="G7" s="88">
        <v>1792</v>
      </c>
      <c r="H7" s="88">
        <v>729</v>
      </c>
      <c r="I7" s="88">
        <v>14957</v>
      </c>
      <c r="J7" s="89">
        <f t="shared" si="1"/>
        <v>0.11258138572127507</v>
      </c>
      <c r="K7" s="87">
        <v>14331</v>
      </c>
      <c r="L7" s="91">
        <f t="shared" si="2"/>
        <v>0.10786948176583493</v>
      </c>
      <c r="M7" s="92">
        <v>132855</v>
      </c>
      <c r="N7" s="41">
        <v>0</v>
      </c>
    </row>
    <row r="8" spans="1:14" x14ac:dyDescent="0.25">
      <c r="A8" s="76" t="s">
        <v>15</v>
      </c>
      <c r="B8" s="87">
        <v>87490</v>
      </c>
      <c r="C8" s="88">
        <v>37220</v>
      </c>
      <c r="D8" s="88">
        <v>124710</v>
      </c>
      <c r="E8" s="89">
        <f t="shared" si="0"/>
        <v>0.77512586239045311</v>
      </c>
      <c r="F8" s="87">
        <v>3493</v>
      </c>
      <c r="G8" s="90">
        <v>0</v>
      </c>
      <c r="H8" s="90">
        <v>0</v>
      </c>
      <c r="I8" s="88">
        <v>3493</v>
      </c>
      <c r="J8" s="89">
        <f t="shared" si="1"/>
        <v>2.1710485424824413E-2</v>
      </c>
      <c r="K8" s="87">
        <v>32687</v>
      </c>
      <c r="L8" s="91">
        <f t="shared" si="2"/>
        <v>0.20316365218472249</v>
      </c>
      <c r="M8" s="92">
        <v>160890</v>
      </c>
      <c r="N8" s="41">
        <v>0</v>
      </c>
    </row>
    <row r="9" spans="1:14" x14ac:dyDescent="0.25">
      <c r="A9" s="76" t="s">
        <v>16</v>
      </c>
      <c r="B9" s="87">
        <v>92181</v>
      </c>
      <c r="C9" s="88">
        <v>15403</v>
      </c>
      <c r="D9" s="88">
        <v>107584</v>
      </c>
      <c r="E9" s="89">
        <f t="shared" si="0"/>
        <v>0.86430901232385882</v>
      </c>
      <c r="F9" s="87">
        <v>12151</v>
      </c>
      <c r="G9" s="88">
        <v>47</v>
      </c>
      <c r="H9" s="88">
        <v>2280</v>
      </c>
      <c r="I9" s="88">
        <v>14478</v>
      </c>
      <c r="J9" s="89">
        <f t="shared" si="1"/>
        <v>0.11631344698491251</v>
      </c>
      <c r="K9" s="87">
        <v>2412</v>
      </c>
      <c r="L9" s="91">
        <f t="shared" si="2"/>
        <v>1.9377540691228691E-2</v>
      </c>
      <c r="M9" s="92">
        <v>124474</v>
      </c>
      <c r="N9" s="41">
        <v>0</v>
      </c>
    </row>
    <row r="10" spans="1:14" x14ac:dyDescent="0.25">
      <c r="A10" s="76" t="s">
        <v>17</v>
      </c>
      <c r="B10" s="87">
        <v>68741</v>
      </c>
      <c r="C10" s="88">
        <v>31830</v>
      </c>
      <c r="D10" s="88">
        <v>100571</v>
      </c>
      <c r="E10" s="89">
        <f t="shared" si="0"/>
        <v>0.85687143222288487</v>
      </c>
      <c r="F10" s="87">
        <v>2939</v>
      </c>
      <c r="G10" s="90">
        <v>0</v>
      </c>
      <c r="H10" s="88">
        <v>86</v>
      </c>
      <c r="I10" s="88">
        <v>3025</v>
      </c>
      <c r="J10" s="89">
        <f t="shared" si="1"/>
        <v>2.5773195876288658E-2</v>
      </c>
      <c r="K10" s="87">
        <v>13774</v>
      </c>
      <c r="L10" s="91">
        <f t="shared" si="2"/>
        <v>0.11735537190082644</v>
      </c>
      <c r="M10" s="92">
        <v>117370</v>
      </c>
      <c r="N10" s="41">
        <v>0</v>
      </c>
    </row>
    <row r="11" spans="1:14" x14ac:dyDescent="0.25">
      <c r="A11" s="76" t="s">
        <v>18</v>
      </c>
      <c r="B11" s="87">
        <v>46751</v>
      </c>
      <c r="C11" s="88">
        <v>6800</v>
      </c>
      <c r="D11" s="88">
        <v>53551</v>
      </c>
      <c r="E11" s="89">
        <f t="shared" si="0"/>
        <v>0.88878377481245441</v>
      </c>
      <c r="F11" s="87">
        <v>3001</v>
      </c>
      <c r="G11" s="88">
        <v>3200</v>
      </c>
      <c r="H11" s="88">
        <v>500</v>
      </c>
      <c r="I11" s="88">
        <v>6701</v>
      </c>
      <c r="J11" s="89">
        <f t="shared" si="1"/>
        <v>0.11121622518754565</v>
      </c>
      <c r="K11" s="93">
        <v>0</v>
      </c>
      <c r="L11" s="91">
        <f t="shared" si="2"/>
        <v>0</v>
      </c>
      <c r="M11" s="92">
        <v>60252</v>
      </c>
      <c r="N11" s="41">
        <v>0</v>
      </c>
    </row>
    <row r="12" spans="1:14" x14ac:dyDescent="0.25">
      <c r="A12" s="76" t="s">
        <v>19</v>
      </c>
      <c r="B12" s="87">
        <v>68947</v>
      </c>
      <c r="C12" s="88">
        <v>31369</v>
      </c>
      <c r="D12" s="88">
        <v>100316</v>
      </c>
      <c r="E12" s="89">
        <f t="shared" si="0"/>
        <v>0.7513406632912909</v>
      </c>
      <c r="F12" s="87">
        <v>3200</v>
      </c>
      <c r="G12" s="90">
        <v>0</v>
      </c>
      <c r="H12" s="90">
        <v>0</v>
      </c>
      <c r="I12" s="88">
        <v>3200</v>
      </c>
      <c r="J12" s="89">
        <f t="shared" si="1"/>
        <v>2.3967164983971959E-2</v>
      </c>
      <c r="K12" s="87">
        <v>30000</v>
      </c>
      <c r="L12" s="91">
        <f t="shared" si="2"/>
        <v>0.2246921717247371</v>
      </c>
      <c r="M12" s="92">
        <v>133516</v>
      </c>
      <c r="N12" s="41">
        <v>0</v>
      </c>
    </row>
    <row r="13" spans="1:14" x14ac:dyDescent="0.25">
      <c r="A13" s="76" t="s">
        <v>20</v>
      </c>
      <c r="B13" s="87">
        <v>88607</v>
      </c>
      <c r="C13" s="88">
        <v>27531</v>
      </c>
      <c r="D13" s="88">
        <v>116138</v>
      </c>
      <c r="E13" s="89">
        <f t="shared" si="0"/>
        <v>0.70838746668130559</v>
      </c>
      <c r="F13" s="87">
        <v>5966</v>
      </c>
      <c r="G13" s="90">
        <v>0</v>
      </c>
      <c r="H13" s="88">
        <v>545</v>
      </c>
      <c r="I13" s="88">
        <v>6511</v>
      </c>
      <c r="J13" s="89">
        <f t="shared" si="1"/>
        <v>3.9714053932063412E-2</v>
      </c>
      <c r="K13" s="87">
        <v>41298</v>
      </c>
      <c r="L13" s="91">
        <f t="shared" si="2"/>
        <v>0.25189847938663107</v>
      </c>
      <c r="M13" s="92">
        <v>163947</v>
      </c>
      <c r="N13" s="41">
        <v>0</v>
      </c>
    </row>
    <row r="14" spans="1:14" x14ac:dyDescent="0.25">
      <c r="A14" s="76" t="s">
        <v>21</v>
      </c>
      <c r="B14" s="87">
        <v>81200</v>
      </c>
      <c r="C14" s="88">
        <v>23000</v>
      </c>
      <c r="D14" s="88">
        <v>104200</v>
      </c>
      <c r="E14" s="89">
        <f t="shared" si="0"/>
        <v>0.71936486020020707</v>
      </c>
      <c r="F14" s="87">
        <v>4800</v>
      </c>
      <c r="G14" s="88">
        <v>300</v>
      </c>
      <c r="H14" s="88">
        <v>250</v>
      </c>
      <c r="I14" s="88">
        <v>5350</v>
      </c>
      <c r="J14" s="89">
        <f t="shared" si="1"/>
        <v>3.6934760096651711E-2</v>
      </c>
      <c r="K14" s="87">
        <v>35300</v>
      </c>
      <c r="L14" s="91">
        <f t="shared" si="2"/>
        <v>0.24370037970314118</v>
      </c>
      <c r="M14" s="92">
        <v>144850</v>
      </c>
      <c r="N14" s="36">
        <v>1000</v>
      </c>
    </row>
    <row r="15" spans="1:14" x14ac:dyDescent="0.25">
      <c r="A15" s="76" t="s">
        <v>353</v>
      </c>
      <c r="B15" s="87">
        <v>41991</v>
      </c>
      <c r="C15" s="88">
        <v>15752</v>
      </c>
      <c r="D15" s="88">
        <v>57743</v>
      </c>
      <c r="E15" s="89">
        <f t="shared" si="0"/>
        <v>0.59057018665302996</v>
      </c>
      <c r="F15" s="87">
        <v>3528</v>
      </c>
      <c r="G15" s="90">
        <v>0</v>
      </c>
      <c r="H15" s="88">
        <v>951</v>
      </c>
      <c r="I15" s="88">
        <v>4479</v>
      </c>
      <c r="J15" s="89">
        <f t="shared" si="1"/>
        <v>4.5809255944771157E-2</v>
      </c>
      <c r="K15" s="87">
        <v>35553</v>
      </c>
      <c r="L15" s="91">
        <f t="shared" si="2"/>
        <v>0.36362055740219895</v>
      </c>
      <c r="M15" s="92">
        <v>97775</v>
      </c>
      <c r="N15" s="41">
        <v>0</v>
      </c>
    </row>
    <row r="16" spans="1:14" x14ac:dyDescent="0.25">
      <c r="A16" s="76" t="s">
        <v>22</v>
      </c>
      <c r="B16" s="87">
        <v>49171</v>
      </c>
      <c r="C16" s="88">
        <v>14071</v>
      </c>
      <c r="D16" s="88">
        <v>63242</v>
      </c>
      <c r="E16" s="89">
        <f t="shared" si="0"/>
        <v>0.72696967606961405</v>
      </c>
      <c r="F16" s="87">
        <v>12080</v>
      </c>
      <c r="G16" s="90">
        <v>0</v>
      </c>
      <c r="H16" s="88">
        <v>463</v>
      </c>
      <c r="I16" s="88">
        <v>12543</v>
      </c>
      <c r="J16" s="89">
        <f t="shared" si="1"/>
        <v>0.14418235740395891</v>
      </c>
      <c r="K16" s="87">
        <v>11209</v>
      </c>
      <c r="L16" s="91">
        <f t="shared" si="2"/>
        <v>0.1288479665264271</v>
      </c>
      <c r="M16" s="92">
        <v>86994</v>
      </c>
      <c r="N16" s="36">
        <v>25000</v>
      </c>
    </row>
    <row r="17" spans="1:14" x14ac:dyDescent="0.25">
      <c r="A17" s="77"/>
      <c r="B17" s="22"/>
      <c r="C17" s="10"/>
      <c r="D17" s="10"/>
      <c r="E17" s="23"/>
      <c r="F17" s="22"/>
      <c r="G17" s="10"/>
      <c r="H17" s="10"/>
      <c r="I17" s="10"/>
      <c r="J17" s="23"/>
      <c r="K17" s="22"/>
      <c r="L17" s="10"/>
      <c r="M17" s="37"/>
      <c r="N17" s="37"/>
    </row>
    <row r="18" spans="1:14" x14ac:dyDescent="0.25">
      <c r="A18" s="75" t="s">
        <v>23</v>
      </c>
      <c r="B18" s="20"/>
      <c r="C18" s="9"/>
      <c r="D18" s="9"/>
      <c r="E18" s="24"/>
      <c r="F18" s="20"/>
      <c r="G18" s="9"/>
      <c r="H18" s="9"/>
      <c r="I18" s="9"/>
      <c r="J18" s="24"/>
      <c r="K18" s="20"/>
      <c r="L18" s="33"/>
      <c r="M18" s="35"/>
      <c r="N18" s="35"/>
    </row>
    <row r="19" spans="1:14" x14ac:dyDescent="0.25">
      <c r="A19" s="76" t="s">
        <v>24</v>
      </c>
      <c r="B19" s="87">
        <v>310621</v>
      </c>
      <c r="C19" s="88">
        <v>114378</v>
      </c>
      <c r="D19" s="88">
        <v>424999</v>
      </c>
      <c r="E19" s="89">
        <f t="shared" ref="E19:E33" si="3">D19/M19</f>
        <v>0.6666922886266734</v>
      </c>
      <c r="F19" s="87">
        <v>21372</v>
      </c>
      <c r="G19" s="88">
        <v>14512</v>
      </c>
      <c r="H19" s="90">
        <v>0</v>
      </c>
      <c r="I19" s="88">
        <v>35884</v>
      </c>
      <c r="J19" s="89">
        <f t="shared" ref="J19:J33" si="4">I19/M19</f>
        <v>5.6290923237653612E-2</v>
      </c>
      <c r="K19" s="87">
        <v>176591</v>
      </c>
      <c r="L19" s="91">
        <f t="shared" ref="L19:L33" si="5">K19/M19</f>
        <v>0.27701678813567299</v>
      </c>
      <c r="M19" s="92">
        <v>637474</v>
      </c>
      <c r="N19" s="41">
        <v>0</v>
      </c>
    </row>
    <row r="20" spans="1:14" x14ac:dyDescent="0.25">
      <c r="A20" s="76" t="s">
        <v>25</v>
      </c>
      <c r="B20" s="87">
        <v>271362</v>
      </c>
      <c r="C20" s="88">
        <v>97003</v>
      </c>
      <c r="D20" s="88">
        <v>368365</v>
      </c>
      <c r="E20" s="89">
        <f t="shared" si="3"/>
        <v>0.67897502631186057</v>
      </c>
      <c r="F20" s="87">
        <v>24128</v>
      </c>
      <c r="G20" s="88">
        <v>4748</v>
      </c>
      <c r="H20" s="88">
        <v>8409</v>
      </c>
      <c r="I20" s="88">
        <v>37285</v>
      </c>
      <c r="J20" s="89">
        <f t="shared" si="4"/>
        <v>6.8724183502878178E-2</v>
      </c>
      <c r="K20" s="87">
        <v>136881</v>
      </c>
      <c r="L20" s="91">
        <f t="shared" si="5"/>
        <v>0.2523007901852613</v>
      </c>
      <c r="M20" s="92">
        <v>542531</v>
      </c>
      <c r="N20" s="36">
        <v>8990</v>
      </c>
    </row>
    <row r="21" spans="1:14" x14ac:dyDescent="0.25">
      <c r="A21" s="76" t="s">
        <v>26</v>
      </c>
      <c r="B21" s="87">
        <v>216768</v>
      </c>
      <c r="C21" s="88">
        <v>79584</v>
      </c>
      <c r="D21" s="88">
        <v>296352</v>
      </c>
      <c r="E21" s="89">
        <f t="shared" si="3"/>
        <v>0.64423507519467138</v>
      </c>
      <c r="F21" s="87">
        <v>18741</v>
      </c>
      <c r="G21" s="88">
        <v>316</v>
      </c>
      <c r="H21" s="88">
        <v>3553</v>
      </c>
      <c r="I21" s="88">
        <v>22610</v>
      </c>
      <c r="J21" s="89">
        <f t="shared" si="4"/>
        <v>4.9151532806093835E-2</v>
      </c>
      <c r="K21" s="87">
        <v>141044</v>
      </c>
      <c r="L21" s="91">
        <f t="shared" si="5"/>
        <v>0.30661339199923482</v>
      </c>
      <c r="M21" s="92">
        <v>460006</v>
      </c>
      <c r="N21" s="41">
        <v>0</v>
      </c>
    </row>
    <row r="22" spans="1:14" x14ac:dyDescent="0.25">
      <c r="A22" s="76" t="s">
        <v>27</v>
      </c>
      <c r="B22" s="87">
        <v>203756</v>
      </c>
      <c r="C22" s="88">
        <v>48079</v>
      </c>
      <c r="D22" s="88">
        <v>251835</v>
      </c>
      <c r="E22" s="89">
        <f t="shared" si="3"/>
        <v>0.51706402654358508</v>
      </c>
      <c r="F22" s="87">
        <v>47966</v>
      </c>
      <c r="G22" s="88">
        <v>5937</v>
      </c>
      <c r="H22" s="90">
        <v>0</v>
      </c>
      <c r="I22" s="88">
        <v>53903</v>
      </c>
      <c r="J22" s="89">
        <f t="shared" si="4"/>
        <v>0.11067287002513099</v>
      </c>
      <c r="K22" s="87">
        <v>181310</v>
      </c>
      <c r="L22" s="91">
        <f t="shared" si="5"/>
        <v>0.37226310343128399</v>
      </c>
      <c r="M22" s="92">
        <v>487048</v>
      </c>
      <c r="N22" s="35">
        <v>0</v>
      </c>
    </row>
    <row r="23" spans="1:14" x14ac:dyDescent="0.25">
      <c r="A23" s="76" t="s">
        <v>28</v>
      </c>
      <c r="B23" s="87">
        <v>178988</v>
      </c>
      <c r="C23" s="88">
        <v>65425</v>
      </c>
      <c r="D23" s="88">
        <v>244413</v>
      </c>
      <c r="E23" s="89">
        <f t="shared" si="3"/>
        <v>0.68297351522636962</v>
      </c>
      <c r="F23" s="87">
        <v>13555</v>
      </c>
      <c r="G23" s="88">
        <v>8301</v>
      </c>
      <c r="H23" s="88">
        <v>1220</v>
      </c>
      <c r="I23" s="88">
        <v>23076</v>
      </c>
      <c r="J23" s="89">
        <f t="shared" si="4"/>
        <v>6.4482236367802467E-2</v>
      </c>
      <c r="K23" s="87">
        <v>90377</v>
      </c>
      <c r="L23" s="91">
        <f t="shared" si="5"/>
        <v>0.2525442484058279</v>
      </c>
      <c r="M23" s="92">
        <v>357866</v>
      </c>
      <c r="N23" s="41">
        <v>0</v>
      </c>
    </row>
    <row r="24" spans="1:14" x14ac:dyDescent="0.25">
      <c r="A24" s="76" t="s">
        <v>29</v>
      </c>
      <c r="B24" s="87">
        <v>258457</v>
      </c>
      <c r="C24" s="88">
        <v>94623</v>
      </c>
      <c r="D24" s="88">
        <v>353080</v>
      </c>
      <c r="E24" s="89">
        <f t="shared" si="3"/>
        <v>0.71980168146716572</v>
      </c>
      <c r="F24" s="87">
        <v>42687</v>
      </c>
      <c r="G24" s="90">
        <v>0</v>
      </c>
      <c r="H24" s="88">
        <v>3340</v>
      </c>
      <c r="I24" s="88">
        <v>46027</v>
      </c>
      <c r="J24" s="89">
        <f t="shared" si="4"/>
        <v>9.383230993794392E-2</v>
      </c>
      <c r="K24" s="87">
        <v>91417</v>
      </c>
      <c r="L24" s="91">
        <f t="shared" si="5"/>
        <v>0.18636600859489036</v>
      </c>
      <c r="M24" s="92">
        <v>490524</v>
      </c>
      <c r="N24" s="36">
        <v>3988</v>
      </c>
    </row>
    <row r="25" spans="1:14" x14ac:dyDescent="0.25">
      <c r="A25" s="76" t="s">
        <v>354</v>
      </c>
      <c r="B25" s="87">
        <v>246380</v>
      </c>
      <c r="C25" s="88">
        <v>97500</v>
      </c>
      <c r="D25" s="88">
        <v>343880</v>
      </c>
      <c r="E25" s="89">
        <f t="shared" si="3"/>
        <v>0.66552867997414367</v>
      </c>
      <c r="F25" s="87">
        <v>33544</v>
      </c>
      <c r="G25" s="88">
        <v>6638</v>
      </c>
      <c r="H25" s="88">
        <v>1244</v>
      </c>
      <c r="I25" s="88">
        <v>41426</v>
      </c>
      <c r="J25" s="89">
        <f t="shared" si="4"/>
        <v>8.0173871980367795E-2</v>
      </c>
      <c r="K25" s="87">
        <v>131396</v>
      </c>
      <c r="L25" s="91">
        <f t="shared" si="5"/>
        <v>0.25429744804548848</v>
      </c>
      <c r="M25" s="92">
        <v>516702</v>
      </c>
      <c r="N25" s="41">
        <v>0</v>
      </c>
    </row>
    <row r="26" spans="1:14" x14ac:dyDescent="0.25">
      <c r="A26" s="76" t="s">
        <v>30</v>
      </c>
      <c r="B26" s="87">
        <v>147741</v>
      </c>
      <c r="C26" s="88">
        <v>63115</v>
      </c>
      <c r="D26" s="88">
        <v>210856</v>
      </c>
      <c r="E26" s="89">
        <f t="shared" si="3"/>
        <v>0.79903595464742616</v>
      </c>
      <c r="F26" s="87">
        <v>4284</v>
      </c>
      <c r="G26" s="90">
        <v>0</v>
      </c>
      <c r="H26" s="90">
        <v>0</v>
      </c>
      <c r="I26" s="88">
        <v>4284</v>
      </c>
      <c r="J26" s="89">
        <f t="shared" si="4"/>
        <v>1.6234159946644032E-2</v>
      </c>
      <c r="K26" s="87">
        <v>48748</v>
      </c>
      <c r="L26" s="91">
        <f t="shared" si="5"/>
        <v>0.1847298854059298</v>
      </c>
      <c r="M26" s="92">
        <v>263888</v>
      </c>
      <c r="N26" s="41">
        <v>0</v>
      </c>
    </row>
    <row r="27" spans="1:14" x14ac:dyDescent="0.25">
      <c r="A27" s="76" t="s">
        <v>31</v>
      </c>
      <c r="B27" s="87">
        <v>101376</v>
      </c>
      <c r="C27" s="88">
        <v>31177</v>
      </c>
      <c r="D27" s="88">
        <v>132553</v>
      </c>
      <c r="E27" s="89">
        <f t="shared" si="3"/>
        <v>0.56657719038785403</v>
      </c>
      <c r="F27" s="87">
        <v>23639</v>
      </c>
      <c r="G27" s="88">
        <v>2566</v>
      </c>
      <c r="H27" s="88">
        <v>762</v>
      </c>
      <c r="I27" s="88">
        <v>26967</v>
      </c>
      <c r="J27" s="89">
        <f t="shared" si="4"/>
        <v>0.11526624892072801</v>
      </c>
      <c r="K27" s="87">
        <v>74434</v>
      </c>
      <c r="L27" s="91">
        <f t="shared" si="5"/>
        <v>0.31815656069141796</v>
      </c>
      <c r="M27" s="92">
        <v>233954</v>
      </c>
      <c r="N27" s="41">
        <v>0</v>
      </c>
    </row>
    <row r="28" spans="1:14" x14ac:dyDescent="0.25">
      <c r="A28" s="76" t="s">
        <v>32</v>
      </c>
      <c r="B28" s="87">
        <v>111092</v>
      </c>
      <c r="C28" s="88">
        <v>34487</v>
      </c>
      <c r="D28" s="88">
        <v>145579</v>
      </c>
      <c r="E28" s="89">
        <f t="shared" si="3"/>
        <v>0.52356565115283782</v>
      </c>
      <c r="F28" s="87">
        <v>16594</v>
      </c>
      <c r="G28" s="90">
        <v>0</v>
      </c>
      <c r="H28" s="90">
        <v>0</v>
      </c>
      <c r="I28" s="88">
        <v>16594</v>
      </c>
      <c r="J28" s="89">
        <f t="shared" si="4"/>
        <v>5.967926977950247E-2</v>
      </c>
      <c r="K28" s="87">
        <v>115880</v>
      </c>
      <c r="L28" s="91">
        <f t="shared" si="5"/>
        <v>0.41675507906765974</v>
      </c>
      <c r="M28" s="92">
        <v>278053</v>
      </c>
      <c r="N28" s="36">
        <v>23786</v>
      </c>
    </row>
    <row r="29" spans="1:14" x14ac:dyDescent="0.25">
      <c r="A29" s="76" t="s">
        <v>33</v>
      </c>
      <c r="B29" s="87">
        <v>238240</v>
      </c>
      <c r="C29" s="88">
        <v>101164</v>
      </c>
      <c r="D29" s="88">
        <v>339404</v>
      </c>
      <c r="E29" s="89">
        <f t="shared" si="3"/>
        <v>0.63950287433747044</v>
      </c>
      <c r="F29" s="87">
        <v>41129</v>
      </c>
      <c r="G29" s="88">
        <v>3592</v>
      </c>
      <c r="H29" s="88">
        <v>8327</v>
      </c>
      <c r="I29" s="88">
        <v>53048</v>
      </c>
      <c r="J29" s="89">
        <f t="shared" si="4"/>
        <v>9.9952706738441879E-2</v>
      </c>
      <c r="K29" s="87">
        <v>138279</v>
      </c>
      <c r="L29" s="91">
        <f t="shared" si="5"/>
        <v>0.2605444189240877</v>
      </c>
      <c r="M29" s="92">
        <v>530731</v>
      </c>
      <c r="N29" s="41">
        <v>0</v>
      </c>
    </row>
    <row r="30" spans="1:14" x14ac:dyDescent="0.25">
      <c r="A30" s="76" t="s">
        <v>34</v>
      </c>
      <c r="B30" s="87">
        <v>272925</v>
      </c>
      <c r="C30" s="88">
        <v>120948</v>
      </c>
      <c r="D30" s="88">
        <v>393873</v>
      </c>
      <c r="E30" s="89">
        <f t="shared" si="3"/>
        <v>0.59678631494416579</v>
      </c>
      <c r="F30" s="87">
        <v>29049</v>
      </c>
      <c r="G30" s="88">
        <v>4216</v>
      </c>
      <c r="H30" s="88">
        <v>3396</v>
      </c>
      <c r="I30" s="88">
        <v>36661</v>
      </c>
      <c r="J30" s="89">
        <f t="shared" si="4"/>
        <v>5.5547811330474706E-2</v>
      </c>
      <c r="K30" s="87">
        <v>229456</v>
      </c>
      <c r="L30" s="91">
        <f t="shared" si="5"/>
        <v>0.34766587372535945</v>
      </c>
      <c r="M30" s="92">
        <v>659990</v>
      </c>
      <c r="N30" s="36">
        <v>20050</v>
      </c>
    </row>
    <row r="31" spans="1:14" x14ac:dyDescent="0.25">
      <c r="A31" s="76" t="s">
        <v>35</v>
      </c>
      <c r="B31" s="87">
        <v>172102</v>
      </c>
      <c r="C31" s="88">
        <v>22123</v>
      </c>
      <c r="D31" s="88">
        <v>194225</v>
      </c>
      <c r="E31" s="89">
        <f t="shared" si="3"/>
        <v>0.73177302132116628</v>
      </c>
      <c r="F31" s="87">
        <v>18209</v>
      </c>
      <c r="G31" s="88">
        <v>17387</v>
      </c>
      <c r="H31" s="90">
        <v>0</v>
      </c>
      <c r="I31" s="88">
        <v>35596</v>
      </c>
      <c r="J31" s="89">
        <f t="shared" si="4"/>
        <v>0.13411348933941683</v>
      </c>
      <c r="K31" s="87">
        <v>35596</v>
      </c>
      <c r="L31" s="91">
        <f t="shared" si="5"/>
        <v>0.13411348933941683</v>
      </c>
      <c r="M31" s="92">
        <v>265417</v>
      </c>
      <c r="N31" s="41">
        <v>0</v>
      </c>
    </row>
    <row r="32" spans="1:14" x14ac:dyDescent="0.25">
      <c r="A32" s="76" t="s">
        <v>36</v>
      </c>
      <c r="B32" s="87">
        <v>182839</v>
      </c>
      <c r="C32" s="88">
        <v>88730</v>
      </c>
      <c r="D32" s="88">
        <v>271569</v>
      </c>
      <c r="E32" s="89">
        <f t="shared" si="3"/>
        <v>0.67014031122144302</v>
      </c>
      <c r="F32" s="87">
        <v>17699</v>
      </c>
      <c r="G32" s="88">
        <v>2855</v>
      </c>
      <c r="H32" s="88">
        <v>5278</v>
      </c>
      <c r="I32" s="88">
        <v>25832</v>
      </c>
      <c r="J32" s="89">
        <f t="shared" si="4"/>
        <v>6.374462666752212E-2</v>
      </c>
      <c r="K32" s="87">
        <v>107841</v>
      </c>
      <c r="L32" s="91">
        <f t="shared" si="5"/>
        <v>0.26611506211103486</v>
      </c>
      <c r="M32" s="92">
        <v>405242</v>
      </c>
      <c r="N32" s="41">
        <v>0</v>
      </c>
    </row>
    <row r="33" spans="1:14" x14ac:dyDescent="0.25">
      <c r="A33" s="76" t="s">
        <v>37</v>
      </c>
      <c r="B33" s="87">
        <v>124508</v>
      </c>
      <c r="C33" s="88">
        <v>47274</v>
      </c>
      <c r="D33" s="88">
        <v>171782</v>
      </c>
      <c r="E33" s="89">
        <f t="shared" si="3"/>
        <v>0.66364812918928318</v>
      </c>
      <c r="F33" s="87">
        <v>5786</v>
      </c>
      <c r="G33" s="90">
        <v>0</v>
      </c>
      <c r="H33" s="88">
        <v>1920</v>
      </c>
      <c r="I33" s="88">
        <v>7706</v>
      </c>
      <c r="J33" s="89">
        <f t="shared" si="4"/>
        <v>2.9770712202283219E-2</v>
      </c>
      <c r="K33" s="87">
        <v>79357</v>
      </c>
      <c r="L33" s="91">
        <f t="shared" si="5"/>
        <v>0.3065811586084336</v>
      </c>
      <c r="M33" s="92">
        <v>258845</v>
      </c>
      <c r="N33" s="36">
        <v>44141</v>
      </c>
    </row>
    <row r="34" spans="1:14" ht="15.75" thickBot="1" x14ac:dyDescent="0.3">
      <c r="A34" s="78"/>
      <c r="B34" s="25"/>
      <c r="C34" s="11"/>
      <c r="D34" s="11"/>
      <c r="E34" s="26"/>
      <c r="F34" s="25"/>
      <c r="G34" s="11"/>
      <c r="H34" s="11"/>
      <c r="I34" s="11"/>
      <c r="J34" s="26"/>
      <c r="K34" s="25"/>
      <c r="L34" s="11"/>
      <c r="M34" s="38"/>
      <c r="N34" s="38"/>
    </row>
    <row r="35" spans="1:14" ht="26.25" customHeight="1" x14ac:dyDescent="0.25">
      <c r="A35" s="72"/>
      <c r="B35" s="326" t="s">
        <v>72</v>
      </c>
      <c r="C35" s="326"/>
      <c r="D35" s="326"/>
      <c r="E35" s="140"/>
      <c r="F35" s="326" t="s">
        <v>73</v>
      </c>
      <c r="G35" s="326"/>
      <c r="H35" s="326"/>
      <c r="I35" s="326"/>
      <c r="J35" s="326"/>
      <c r="K35" s="326" t="s">
        <v>79</v>
      </c>
      <c r="L35" s="327"/>
      <c r="M35" s="328" t="s">
        <v>80</v>
      </c>
      <c r="N35" s="330" t="s">
        <v>81</v>
      </c>
    </row>
    <row r="36" spans="1:14" ht="27" thickBot="1" x14ac:dyDescent="0.3">
      <c r="A36" s="74" t="s">
        <v>11</v>
      </c>
      <c r="B36" s="141" t="s">
        <v>74</v>
      </c>
      <c r="C36" s="141" t="s">
        <v>75</v>
      </c>
      <c r="D36" s="141" t="s">
        <v>7</v>
      </c>
      <c r="E36" s="142" t="s">
        <v>604</v>
      </c>
      <c r="F36" s="141" t="s">
        <v>77</v>
      </c>
      <c r="G36" s="141" t="s">
        <v>78</v>
      </c>
      <c r="H36" s="141" t="s">
        <v>6</v>
      </c>
      <c r="I36" s="141" t="s">
        <v>7</v>
      </c>
      <c r="J36" s="143" t="s">
        <v>76</v>
      </c>
      <c r="K36" s="144" t="s">
        <v>7</v>
      </c>
      <c r="L36" s="145" t="s">
        <v>76</v>
      </c>
      <c r="M36" s="329"/>
      <c r="N36" s="331"/>
    </row>
    <row r="37" spans="1:14" x14ac:dyDescent="0.25">
      <c r="A37" s="75" t="s">
        <v>38</v>
      </c>
      <c r="B37" s="20"/>
      <c r="C37" s="9"/>
      <c r="D37" s="9"/>
      <c r="E37" s="24"/>
      <c r="F37" s="20"/>
      <c r="G37" s="9"/>
      <c r="H37" s="9"/>
      <c r="I37" s="9"/>
      <c r="J37" s="24"/>
      <c r="K37" s="20"/>
      <c r="L37" s="33"/>
      <c r="M37" s="35"/>
      <c r="N37" s="35"/>
    </row>
    <row r="38" spans="1:14" x14ac:dyDescent="0.25">
      <c r="A38" s="76" t="s">
        <v>39</v>
      </c>
      <c r="B38" s="87">
        <v>400220</v>
      </c>
      <c r="C38" s="88">
        <v>136322</v>
      </c>
      <c r="D38" s="88">
        <v>536542</v>
      </c>
      <c r="E38" s="89">
        <f t="shared" ref="E38:E46" si="6">D38/M38</f>
        <v>0.62580712886068868</v>
      </c>
      <c r="F38" s="87">
        <v>24220</v>
      </c>
      <c r="G38" s="88">
        <v>16771</v>
      </c>
      <c r="H38" s="88">
        <v>4978</v>
      </c>
      <c r="I38" s="88">
        <v>45969</v>
      </c>
      <c r="J38" s="89">
        <f t="shared" ref="J38:J46" si="7">I38/M38</f>
        <v>5.3616917047681255E-2</v>
      </c>
      <c r="K38" s="87">
        <v>274849</v>
      </c>
      <c r="L38" s="91">
        <f t="shared" ref="L38:L46" si="8">K38/M38</f>
        <v>0.32057595409163014</v>
      </c>
      <c r="M38" s="92">
        <v>857360</v>
      </c>
      <c r="N38" s="36">
        <v>11571</v>
      </c>
    </row>
    <row r="39" spans="1:14" x14ac:dyDescent="0.25">
      <c r="A39" s="76" t="s">
        <v>40</v>
      </c>
      <c r="B39" s="87">
        <v>902697</v>
      </c>
      <c r="C39" s="88">
        <v>345567</v>
      </c>
      <c r="D39" s="88">
        <v>1248264</v>
      </c>
      <c r="E39" s="89">
        <f t="shared" si="6"/>
        <v>0.49460683506686476</v>
      </c>
      <c r="F39" s="87">
        <v>102087</v>
      </c>
      <c r="G39" s="88">
        <v>29983</v>
      </c>
      <c r="H39" s="88">
        <v>1085</v>
      </c>
      <c r="I39" s="88">
        <v>133155</v>
      </c>
      <c r="J39" s="89">
        <f t="shared" si="7"/>
        <v>5.2760772659732544E-2</v>
      </c>
      <c r="K39" s="87">
        <v>1142331</v>
      </c>
      <c r="L39" s="91">
        <f t="shared" si="8"/>
        <v>0.45263239227340268</v>
      </c>
      <c r="M39" s="92">
        <v>2523750</v>
      </c>
      <c r="N39" s="41">
        <v>0</v>
      </c>
    </row>
    <row r="40" spans="1:14" x14ac:dyDescent="0.25">
      <c r="A40" s="76" t="s">
        <v>41</v>
      </c>
      <c r="B40" s="87">
        <v>447712</v>
      </c>
      <c r="C40" s="88">
        <v>179845</v>
      </c>
      <c r="D40" s="88">
        <v>627557</v>
      </c>
      <c r="E40" s="89">
        <f t="shared" si="6"/>
        <v>0.69803245027735228</v>
      </c>
      <c r="F40" s="87">
        <v>55419</v>
      </c>
      <c r="G40" s="88">
        <v>5113</v>
      </c>
      <c r="H40" s="88">
        <v>30002</v>
      </c>
      <c r="I40" s="88">
        <v>90534</v>
      </c>
      <c r="J40" s="89">
        <f t="shared" si="7"/>
        <v>0.10070108349267048</v>
      </c>
      <c r="K40" s="87">
        <v>180946</v>
      </c>
      <c r="L40" s="91">
        <f t="shared" si="8"/>
        <v>0.20126646622997718</v>
      </c>
      <c r="M40" s="92">
        <v>899037</v>
      </c>
      <c r="N40" s="41">
        <v>0</v>
      </c>
    </row>
    <row r="41" spans="1:14" x14ac:dyDescent="0.25">
      <c r="A41" s="76" t="s">
        <v>42</v>
      </c>
      <c r="B41" s="87">
        <v>377249</v>
      </c>
      <c r="C41" s="88">
        <v>168222</v>
      </c>
      <c r="D41" s="88">
        <v>545471</v>
      </c>
      <c r="E41" s="89">
        <f t="shared" si="6"/>
        <v>0.6295935068202857</v>
      </c>
      <c r="F41" s="87">
        <v>38674</v>
      </c>
      <c r="G41" s="88">
        <v>28509</v>
      </c>
      <c r="H41" s="88">
        <v>4208</v>
      </c>
      <c r="I41" s="88">
        <v>71391</v>
      </c>
      <c r="J41" s="89">
        <f t="shared" si="7"/>
        <v>8.2400915988947193E-2</v>
      </c>
      <c r="K41" s="87">
        <v>249524</v>
      </c>
      <c r="L41" s="91">
        <f t="shared" si="8"/>
        <v>0.28800557719076714</v>
      </c>
      <c r="M41" s="92">
        <v>866386</v>
      </c>
      <c r="N41" s="36">
        <v>30011</v>
      </c>
    </row>
    <row r="42" spans="1:14" x14ac:dyDescent="0.25">
      <c r="A42" s="76" t="s">
        <v>43</v>
      </c>
      <c r="B42" s="87">
        <v>265988</v>
      </c>
      <c r="C42" s="88">
        <v>102006</v>
      </c>
      <c r="D42" s="88">
        <v>367994</v>
      </c>
      <c r="E42" s="89">
        <f t="shared" si="6"/>
        <v>0.74924972004479284</v>
      </c>
      <c r="F42" s="87">
        <v>22345</v>
      </c>
      <c r="G42" s="90">
        <v>0</v>
      </c>
      <c r="H42" s="88">
        <v>676</v>
      </c>
      <c r="I42" s="88">
        <v>23021</v>
      </c>
      <c r="J42" s="89">
        <f t="shared" si="7"/>
        <v>4.6871627812277307E-2</v>
      </c>
      <c r="K42" s="87">
        <v>100135</v>
      </c>
      <c r="L42" s="91">
        <f t="shared" si="8"/>
        <v>0.20387865214292986</v>
      </c>
      <c r="M42" s="92">
        <v>491150</v>
      </c>
      <c r="N42" s="41">
        <v>0</v>
      </c>
    </row>
    <row r="43" spans="1:14" x14ac:dyDescent="0.25">
      <c r="A43" s="76" t="s">
        <v>44</v>
      </c>
      <c r="B43" s="87">
        <v>247808</v>
      </c>
      <c r="C43" s="88">
        <v>40955</v>
      </c>
      <c r="D43" s="88">
        <v>288763</v>
      </c>
      <c r="E43" s="89">
        <f t="shared" si="6"/>
        <v>0.75678983549243506</v>
      </c>
      <c r="F43" s="87">
        <v>15000</v>
      </c>
      <c r="G43" s="90">
        <v>0</v>
      </c>
      <c r="H43" s="88">
        <v>1500</v>
      </c>
      <c r="I43" s="88">
        <v>16500</v>
      </c>
      <c r="J43" s="89">
        <f t="shared" si="7"/>
        <v>4.3243186577314886E-2</v>
      </c>
      <c r="K43" s="87">
        <v>76300</v>
      </c>
      <c r="L43" s="91">
        <f t="shared" si="8"/>
        <v>0.19996697793025006</v>
      </c>
      <c r="M43" s="92">
        <v>381563</v>
      </c>
      <c r="N43" s="41">
        <v>0</v>
      </c>
    </row>
    <row r="44" spans="1:14" x14ac:dyDescent="0.25">
      <c r="A44" s="76" t="s">
        <v>45</v>
      </c>
      <c r="B44" s="87">
        <v>257185</v>
      </c>
      <c r="C44" s="88">
        <v>81981</v>
      </c>
      <c r="D44" s="88">
        <v>339166</v>
      </c>
      <c r="E44" s="89">
        <f t="shared" si="6"/>
        <v>0.62344169904893554</v>
      </c>
      <c r="F44" s="87">
        <v>43323</v>
      </c>
      <c r="G44" s="88">
        <v>11249</v>
      </c>
      <c r="H44" s="90">
        <v>0</v>
      </c>
      <c r="I44" s="88">
        <v>54572</v>
      </c>
      <c r="J44" s="89">
        <f t="shared" si="7"/>
        <v>0.10031211973045208</v>
      </c>
      <c r="K44" s="87">
        <v>150284</v>
      </c>
      <c r="L44" s="91">
        <f t="shared" si="8"/>
        <v>0.2762461812206124</v>
      </c>
      <c r="M44" s="92">
        <v>544022</v>
      </c>
      <c r="N44" s="41">
        <v>0</v>
      </c>
    </row>
    <row r="45" spans="1:14" x14ac:dyDescent="0.25">
      <c r="A45" s="76" t="s">
        <v>46</v>
      </c>
      <c r="B45" s="87">
        <v>401538</v>
      </c>
      <c r="C45" s="88">
        <v>125040</v>
      </c>
      <c r="D45" s="88">
        <v>526578</v>
      </c>
      <c r="E45" s="89">
        <f t="shared" si="6"/>
        <v>0.62773722627737227</v>
      </c>
      <c r="F45" s="87">
        <v>83420</v>
      </c>
      <c r="G45" s="88">
        <v>9179</v>
      </c>
      <c r="H45" s="88">
        <v>60601</v>
      </c>
      <c r="I45" s="88">
        <v>153200</v>
      </c>
      <c r="J45" s="89">
        <f t="shared" si="7"/>
        <v>0.18263076517760604</v>
      </c>
      <c r="K45" s="87">
        <v>159073</v>
      </c>
      <c r="L45" s="91">
        <f t="shared" si="8"/>
        <v>0.18963200854502171</v>
      </c>
      <c r="M45" s="92">
        <v>838851</v>
      </c>
      <c r="N45" s="41">
        <v>0</v>
      </c>
    </row>
    <row r="46" spans="1:14" x14ac:dyDescent="0.25">
      <c r="A46" s="76" t="s">
        <v>47</v>
      </c>
      <c r="B46" s="87">
        <v>413105</v>
      </c>
      <c r="C46" s="88">
        <v>198864</v>
      </c>
      <c r="D46" s="88">
        <v>611969</v>
      </c>
      <c r="E46" s="89">
        <f t="shared" si="6"/>
        <v>0.77729497806443748</v>
      </c>
      <c r="F46" s="87">
        <v>65829</v>
      </c>
      <c r="G46" s="88">
        <v>1642</v>
      </c>
      <c r="H46" s="88">
        <v>1909</v>
      </c>
      <c r="I46" s="88">
        <v>69380</v>
      </c>
      <c r="J46" s="89">
        <f t="shared" si="7"/>
        <v>8.8123296405717727E-2</v>
      </c>
      <c r="K46" s="87">
        <v>105957</v>
      </c>
      <c r="L46" s="91">
        <f t="shared" si="8"/>
        <v>0.13458172552984482</v>
      </c>
      <c r="M46" s="92">
        <v>787306</v>
      </c>
      <c r="N46" s="41">
        <v>0</v>
      </c>
    </row>
    <row r="47" spans="1:14" x14ac:dyDescent="0.25">
      <c r="A47" s="77"/>
      <c r="B47" s="22"/>
      <c r="C47" s="10"/>
      <c r="D47" s="10"/>
      <c r="E47" s="23"/>
      <c r="F47" s="22"/>
      <c r="G47" s="10"/>
      <c r="H47" s="10"/>
      <c r="I47" s="10"/>
      <c r="J47" s="23"/>
      <c r="K47" s="22"/>
      <c r="L47" s="10"/>
      <c r="M47" s="37"/>
      <c r="N47" s="37"/>
    </row>
    <row r="48" spans="1:14" x14ac:dyDescent="0.25">
      <c r="A48" s="75" t="s">
        <v>48</v>
      </c>
      <c r="B48" s="20"/>
      <c r="C48" s="9"/>
      <c r="D48" s="9"/>
      <c r="E48" s="24"/>
      <c r="F48" s="20"/>
      <c r="G48" s="9"/>
      <c r="H48" s="9"/>
      <c r="I48" s="9"/>
      <c r="J48" s="24"/>
      <c r="K48" s="20"/>
      <c r="L48" s="33"/>
      <c r="M48" s="35"/>
      <c r="N48" s="35"/>
    </row>
    <row r="49" spans="1:14" x14ac:dyDescent="0.25">
      <c r="A49" s="76" t="s">
        <v>49</v>
      </c>
      <c r="B49" s="87">
        <v>420921</v>
      </c>
      <c r="C49" s="88">
        <v>156929</v>
      </c>
      <c r="D49" s="88">
        <v>577850</v>
      </c>
      <c r="E49" s="89">
        <f>D49/M49</f>
        <v>0.75933781169841474</v>
      </c>
      <c r="F49" s="87">
        <v>23457</v>
      </c>
      <c r="G49" s="88">
        <v>10530</v>
      </c>
      <c r="H49" s="88">
        <v>4571</v>
      </c>
      <c r="I49" s="88">
        <v>38558</v>
      </c>
      <c r="J49" s="89">
        <f>I49/M49</f>
        <v>5.0668075354274422E-2</v>
      </c>
      <c r="K49" s="87">
        <v>144584</v>
      </c>
      <c r="L49" s="91">
        <f>K49/M49</f>
        <v>0.18999411294731089</v>
      </c>
      <c r="M49" s="92">
        <v>760992</v>
      </c>
      <c r="N49" s="36">
        <v>23402</v>
      </c>
    </row>
    <row r="50" spans="1:14" x14ac:dyDescent="0.25">
      <c r="A50" s="76" t="s">
        <v>50</v>
      </c>
      <c r="B50" s="87">
        <v>292370</v>
      </c>
      <c r="C50" s="88">
        <v>109437</v>
      </c>
      <c r="D50" s="88">
        <v>401807</v>
      </c>
      <c r="E50" s="89">
        <f>D50/M50</f>
        <v>0.46422534755638944</v>
      </c>
      <c r="F50" s="87">
        <v>44303</v>
      </c>
      <c r="G50" s="90">
        <v>0</v>
      </c>
      <c r="H50" s="88">
        <v>5739</v>
      </c>
      <c r="I50" s="88">
        <v>50042</v>
      </c>
      <c r="J50" s="89">
        <f>I50/M50</f>
        <v>5.781572954780987E-2</v>
      </c>
      <c r="K50" s="87">
        <v>413694</v>
      </c>
      <c r="L50" s="91">
        <f>K50/M50</f>
        <v>0.47795892289580066</v>
      </c>
      <c r="M50" s="92">
        <v>865543</v>
      </c>
      <c r="N50" s="36">
        <v>29431</v>
      </c>
    </row>
    <row r="51" spans="1:14" x14ac:dyDescent="0.25">
      <c r="A51" s="76" t="s">
        <v>51</v>
      </c>
      <c r="B51" s="87">
        <v>400210</v>
      </c>
      <c r="C51" s="88">
        <v>149814</v>
      </c>
      <c r="D51" s="88">
        <v>550024</v>
      </c>
      <c r="E51" s="89">
        <f>D51/M51</f>
        <v>0.57589311890103445</v>
      </c>
      <c r="F51" s="87">
        <v>52408</v>
      </c>
      <c r="G51" s="88">
        <v>63658</v>
      </c>
      <c r="H51" s="88">
        <v>7932</v>
      </c>
      <c r="I51" s="88">
        <v>123998</v>
      </c>
      <c r="J51" s="89">
        <f>I51/M51</f>
        <v>0.12982996188800938</v>
      </c>
      <c r="K51" s="87">
        <v>281058</v>
      </c>
      <c r="L51" s="91">
        <f>K51/M51</f>
        <v>0.29427691921095617</v>
      </c>
      <c r="M51" s="92">
        <v>955080</v>
      </c>
      <c r="N51" s="79">
        <v>0</v>
      </c>
    </row>
    <row r="52" spans="1:14" x14ac:dyDescent="0.25">
      <c r="A52" s="76" t="s">
        <v>52</v>
      </c>
      <c r="B52" s="87">
        <v>748680</v>
      </c>
      <c r="C52" s="88">
        <v>269774</v>
      </c>
      <c r="D52" s="88">
        <v>1018454</v>
      </c>
      <c r="E52" s="89">
        <f>D52/M52</f>
        <v>0.58494960361197568</v>
      </c>
      <c r="F52" s="87">
        <v>170233</v>
      </c>
      <c r="G52" s="88">
        <v>47763</v>
      </c>
      <c r="H52" s="88">
        <v>52421</v>
      </c>
      <c r="I52" s="88">
        <v>270417</v>
      </c>
      <c r="J52" s="89">
        <f>I52/M52</f>
        <v>0.15531414964243806</v>
      </c>
      <c r="K52" s="87">
        <v>452226</v>
      </c>
      <c r="L52" s="91">
        <f>K52/M52</f>
        <v>0.25973624674558626</v>
      </c>
      <c r="M52" s="92">
        <v>1741097</v>
      </c>
      <c r="N52" s="36">
        <v>70610</v>
      </c>
    </row>
    <row r="53" spans="1:14" x14ac:dyDescent="0.25">
      <c r="A53" s="76" t="s">
        <v>53</v>
      </c>
      <c r="B53" s="87">
        <v>456784</v>
      </c>
      <c r="C53" s="88">
        <v>55006</v>
      </c>
      <c r="D53" s="88">
        <v>511790</v>
      </c>
      <c r="E53" s="89">
        <f>D53/M53</f>
        <v>0.66982784119613326</v>
      </c>
      <c r="F53" s="87">
        <v>50438</v>
      </c>
      <c r="G53" s="88">
        <v>9060</v>
      </c>
      <c r="H53" s="88">
        <v>25577</v>
      </c>
      <c r="I53" s="88">
        <v>85075</v>
      </c>
      <c r="J53" s="89">
        <f>I53/M53</f>
        <v>0.11134567613622978</v>
      </c>
      <c r="K53" s="87">
        <v>167197</v>
      </c>
      <c r="L53" s="91">
        <f>K53/M53</f>
        <v>0.21882648266763691</v>
      </c>
      <c r="M53" s="92">
        <v>764062</v>
      </c>
      <c r="N53" s="41">
        <v>0</v>
      </c>
    </row>
    <row r="54" spans="1:14" x14ac:dyDescent="0.25">
      <c r="A54" s="78"/>
      <c r="B54" s="25"/>
      <c r="C54" s="11"/>
      <c r="D54" s="11"/>
      <c r="E54" s="26"/>
      <c r="F54" s="25"/>
      <c r="G54" s="11"/>
      <c r="H54" s="11"/>
      <c r="I54" s="11"/>
      <c r="J54" s="26"/>
      <c r="K54" s="25"/>
      <c r="L54" s="11"/>
      <c r="M54" s="38"/>
      <c r="N54" s="38"/>
    </row>
    <row r="55" spans="1:14" x14ac:dyDescent="0.25">
      <c r="A55" s="75" t="s">
        <v>54</v>
      </c>
      <c r="B55" s="20"/>
      <c r="C55" s="9"/>
      <c r="D55" s="9"/>
      <c r="E55" s="21"/>
      <c r="F55" s="20"/>
      <c r="G55" s="9"/>
      <c r="H55" s="9"/>
      <c r="I55" s="9"/>
      <c r="J55" s="21"/>
      <c r="K55" s="20"/>
      <c r="L55" s="33"/>
      <c r="M55" s="35"/>
      <c r="N55" s="35"/>
    </row>
    <row r="56" spans="1:14" x14ac:dyDescent="0.25">
      <c r="A56" s="76" t="s">
        <v>55</v>
      </c>
      <c r="B56" s="87">
        <v>708995</v>
      </c>
      <c r="C56" s="88">
        <v>256691</v>
      </c>
      <c r="D56" s="88">
        <v>965686</v>
      </c>
      <c r="E56" s="89">
        <f>D56/M56</f>
        <v>0.70024792195860519</v>
      </c>
      <c r="F56" s="87">
        <v>64518</v>
      </c>
      <c r="G56" s="88">
        <v>8043</v>
      </c>
      <c r="H56" s="88">
        <v>5531</v>
      </c>
      <c r="I56" s="88">
        <v>78092</v>
      </c>
      <c r="J56" s="89">
        <f>I56/M56</f>
        <v>5.6626854610703062E-2</v>
      </c>
      <c r="K56" s="87">
        <v>335285</v>
      </c>
      <c r="L56" s="91">
        <f>K56/M56</f>
        <v>0.24312522343069171</v>
      </c>
      <c r="M56" s="92">
        <v>1379063</v>
      </c>
      <c r="N56" s="36">
        <v>28944</v>
      </c>
    </row>
    <row r="57" spans="1:14" x14ac:dyDescent="0.25">
      <c r="A57" s="76" t="s">
        <v>56</v>
      </c>
      <c r="B57" s="87">
        <v>1117530</v>
      </c>
      <c r="C57" s="88">
        <v>235646</v>
      </c>
      <c r="D57" s="88">
        <v>1353176</v>
      </c>
      <c r="E57" s="89">
        <f>D57/M57</f>
        <v>0.68179280628316574</v>
      </c>
      <c r="F57" s="87">
        <v>126353</v>
      </c>
      <c r="G57" s="88">
        <v>20435</v>
      </c>
      <c r="H57" s="88">
        <v>43240</v>
      </c>
      <c r="I57" s="88">
        <v>190028</v>
      </c>
      <c r="J57" s="89">
        <f>I57/M57</f>
        <v>9.5744916694042323E-2</v>
      </c>
      <c r="K57" s="87">
        <v>441528</v>
      </c>
      <c r="L57" s="91">
        <f>K57/M57</f>
        <v>0.222462277022792</v>
      </c>
      <c r="M57" s="92">
        <v>1984732</v>
      </c>
      <c r="N57" s="41">
        <v>0</v>
      </c>
    </row>
    <row r="58" spans="1:14" x14ac:dyDescent="0.25">
      <c r="A58" s="76" t="s">
        <v>57</v>
      </c>
      <c r="B58" s="87">
        <v>497668</v>
      </c>
      <c r="C58" s="88">
        <v>134282</v>
      </c>
      <c r="D58" s="88">
        <v>631950</v>
      </c>
      <c r="E58" s="89">
        <f>D58/M58</f>
        <v>0.5329282083846697</v>
      </c>
      <c r="F58" s="87">
        <v>66650</v>
      </c>
      <c r="G58" s="88">
        <v>16571</v>
      </c>
      <c r="H58" s="90">
        <v>0</v>
      </c>
      <c r="I58" s="88">
        <v>83221</v>
      </c>
      <c r="J58" s="89">
        <f>I58/M58</f>
        <v>7.0180897903284425E-2</v>
      </c>
      <c r="K58" s="87">
        <v>470636</v>
      </c>
      <c r="L58" s="91">
        <f>K58/M58</f>
        <v>0.39689089371204589</v>
      </c>
      <c r="M58" s="92">
        <v>1185807</v>
      </c>
      <c r="N58" s="36">
        <v>156790</v>
      </c>
    </row>
    <row r="59" spans="1:14" x14ac:dyDescent="0.25">
      <c r="A59" s="76" t="s">
        <v>58</v>
      </c>
      <c r="B59" s="87">
        <v>1021035</v>
      </c>
      <c r="C59" s="88">
        <v>377630</v>
      </c>
      <c r="D59" s="88">
        <v>1398665</v>
      </c>
      <c r="E59" s="89">
        <f>D59/M59</f>
        <v>0.7530323676884122</v>
      </c>
      <c r="F59" s="87">
        <v>292896</v>
      </c>
      <c r="G59" s="88">
        <v>10000</v>
      </c>
      <c r="H59" s="88">
        <v>16073</v>
      </c>
      <c r="I59" s="88">
        <v>318969</v>
      </c>
      <c r="J59" s="89">
        <f>I59/M59</f>
        <v>0.17173088715968809</v>
      </c>
      <c r="K59" s="87">
        <v>139743</v>
      </c>
      <c r="L59" s="91">
        <f>K59/M59</f>
        <v>7.5236745151899695E-2</v>
      </c>
      <c r="M59" s="92">
        <v>1857377</v>
      </c>
      <c r="N59" s="41">
        <v>0</v>
      </c>
    </row>
    <row r="60" spans="1:14" x14ac:dyDescent="0.25">
      <c r="A60" s="76" t="s">
        <v>59</v>
      </c>
      <c r="B60" s="87">
        <v>501434</v>
      </c>
      <c r="C60" s="88">
        <v>184664</v>
      </c>
      <c r="D60" s="88">
        <v>686098</v>
      </c>
      <c r="E60" s="89">
        <f>D60/M60</f>
        <v>0.75878589479155722</v>
      </c>
      <c r="F60" s="87">
        <v>60354</v>
      </c>
      <c r="G60" s="88">
        <v>3168</v>
      </c>
      <c r="H60" s="88">
        <v>11683</v>
      </c>
      <c r="I60" s="88">
        <v>75205</v>
      </c>
      <c r="J60" s="89">
        <f>I60/M60</f>
        <v>8.3172510658534288E-2</v>
      </c>
      <c r="K60" s="87">
        <v>142902</v>
      </c>
      <c r="L60" s="91">
        <f>K60/M60</f>
        <v>0.15804159454990849</v>
      </c>
      <c r="M60" s="92">
        <v>904205</v>
      </c>
      <c r="N60" s="41">
        <v>0</v>
      </c>
    </row>
    <row r="61" spans="1:14" x14ac:dyDescent="0.25">
      <c r="A61" s="77"/>
      <c r="B61" s="22"/>
      <c r="C61" s="10"/>
      <c r="D61" s="10"/>
      <c r="E61" s="23"/>
      <c r="F61" s="22"/>
      <c r="G61" s="10"/>
      <c r="H61" s="10"/>
      <c r="I61" s="10"/>
      <c r="J61" s="23"/>
      <c r="K61" s="22"/>
      <c r="L61" s="10"/>
      <c r="M61" s="37"/>
      <c r="N61" s="37"/>
    </row>
    <row r="62" spans="1:14" x14ac:dyDescent="0.25">
      <c r="A62" s="75" t="s">
        <v>60</v>
      </c>
      <c r="B62" s="20"/>
      <c r="C62" s="9"/>
      <c r="D62" s="9"/>
      <c r="E62" s="21"/>
      <c r="F62" s="20"/>
      <c r="G62" s="9"/>
      <c r="H62" s="9"/>
      <c r="I62" s="9"/>
      <c r="J62" s="21"/>
      <c r="K62" s="20"/>
      <c r="L62" s="33"/>
      <c r="M62" s="35"/>
      <c r="N62" s="35"/>
    </row>
    <row r="63" spans="1:14" x14ac:dyDescent="0.25">
      <c r="A63" s="76" t="s">
        <v>61</v>
      </c>
      <c r="B63" s="87">
        <v>1712706</v>
      </c>
      <c r="C63" s="88">
        <v>346865</v>
      </c>
      <c r="D63" s="88">
        <v>2059571</v>
      </c>
      <c r="E63" s="89">
        <f>D63/M63</f>
        <v>0.74091204405531663</v>
      </c>
      <c r="F63" s="87">
        <v>231606</v>
      </c>
      <c r="G63" s="88">
        <v>48748</v>
      </c>
      <c r="H63" s="88">
        <v>53424</v>
      </c>
      <c r="I63" s="88">
        <v>333778</v>
      </c>
      <c r="J63" s="89">
        <f>I63/M63</f>
        <v>0.1200736173895901</v>
      </c>
      <c r="K63" s="87">
        <v>386429</v>
      </c>
      <c r="L63" s="91">
        <f>K63/M63</f>
        <v>0.13901433855509324</v>
      </c>
      <c r="M63" s="92">
        <v>2779778</v>
      </c>
      <c r="N63" s="41">
        <v>0</v>
      </c>
    </row>
    <row r="64" spans="1:14" x14ac:dyDescent="0.25">
      <c r="A64" s="76" t="s">
        <v>62</v>
      </c>
      <c r="B64" s="87">
        <v>2660456</v>
      </c>
      <c r="C64" s="88">
        <v>875345</v>
      </c>
      <c r="D64" s="88">
        <v>3535801</v>
      </c>
      <c r="E64" s="89">
        <f>D64/M64</f>
        <v>0.61009821132465369</v>
      </c>
      <c r="F64" s="87">
        <v>250133</v>
      </c>
      <c r="G64" s="88">
        <v>166607</v>
      </c>
      <c r="H64" s="88">
        <v>85789</v>
      </c>
      <c r="I64" s="88">
        <v>502529</v>
      </c>
      <c r="J64" s="89">
        <f>I64/M64</f>
        <v>8.6710774740650531E-2</v>
      </c>
      <c r="K64" s="87">
        <v>1757132</v>
      </c>
      <c r="L64" s="91">
        <f>K64/M64</f>
        <v>0.30319101393469577</v>
      </c>
      <c r="M64" s="92">
        <v>5795462</v>
      </c>
      <c r="N64" s="41">
        <v>0</v>
      </c>
    </row>
    <row r="65" spans="1:14" x14ac:dyDescent="0.25">
      <c r="A65" s="76" t="s">
        <v>63</v>
      </c>
      <c r="B65" s="87">
        <v>1617838</v>
      </c>
      <c r="C65" s="88">
        <v>575629</v>
      </c>
      <c r="D65" s="88">
        <v>2193467</v>
      </c>
      <c r="E65" s="89">
        <f>D65/M65</f>
        <v>0.76342141844336953</v>
      </c>
      <c r="F65" s="87">
        <v>109742</v>
      </c>
      <c r="G65" s="86" t="s">
        <v>357</v>
      </c>
      <c r="H65" s="86" t="s">
        <v>357</v>
      </c>
      <c r="I65" s="88">
        <v>109742</v>
      </c>
      <c r="J65" s="89">
        <f>I65/M65</f>
        <v>3.819496409237625E-2</v>
      </c>
      <c r="K65" s="87">
        <v>569997</v>
      </c>
      <c r="L65" s="91">
        <f>K65/M65</f>
        <v>0.1983836174642542</v>
      </c>
      <c r="M65" s="92">
        <v>2873206</v>
      </c>
      <c r="N65" s="36">
        <v>21779</v>
      </c>
    </row>
    <row r="66" spans="1:14" x14ac:dyDescent="0.25">
      <c r="A66" s="76" t="s">
        <v>64</v>
      </c>
      <c r="B66" s="87">
        <v>2031482</v>
      </c>
      <c r="C66" s="88">
        <v>724219</v>
      </c>
      <c r="D66" s="88">
        <v>2755701</v>
      </c>
      <c r="E66" s="89">
        <f>D66/M66</f>
        <v>0.6439703255440925</v>
      </c>
      <c r="F66" s="87">
        <v>336973</v>
      </c>
      <c r="G66" s="88">
        <v>35854</v>
      </c>
      <c r="H66" s="88">
        <v>44358</v>
      </c>
      <c r="I66" s="88">
        <v>417185</v>
      </c>
      <c r="J66" s="89">
        <f>I66/M66</f>
        <v>9.7490533356888939E-2</v>
      </c>
      <c r="K66" s="87">
        <v>1106350</v>
      </c>
      <c r="L66" s="91">
        <f>K66/M66</f>
        <v>0.2585391410990186</v>
      </c>
      <c r="M66" s="92">
        <v>4279236</v>
      </c>
      <c r="N66" s="36">
        <v>16846</v>
      </c>
    </row>
    <row r="67" spans="1:14" x14ac:dyDescent="0.25">
      <c r="A67" s="76" t="s">
        <v>65</v>
      </c>
      <c r="B67" s="87">
        <v>2203761</v>
      </c>
      <c r="C67" s="88">
        <v>834706</v>
      </c>
      <c r="D67" s="88">
        <v>3038467</v>
      </c>
      <c r="E67" s="89">
        <f>D67/M67</f>
        <v>0.6745286683902465</v>
      </c>
      <c r="F67" s="87">
        <v>313971</v>
      </c>
      <c r="G67" s="88">
        <v>15357</v>
      </c>
      <c r="H67" s="88">
        <v>159096</v>
      </c>
      <c r="I67" s="88">
        <v>488424</v>
      </c>
      <c r="J67" s="89">
        <f>I67/M67</f>
        <v>0.10842835888289647</v>
      </c>
      <c r="K67" s="87">
        <v>977687</v>
      </c>
      <c r="L67" s="91">
        <f>K67/M67</f>
        <v>0.21704297272685699</v>
      </c>
      <c r="M67" s="92">
        <v>4504578</v>
      </c>
      <c r="N67" s="41">
        <v>0</v>
      </c>
    </row>
    <row r="68" spans="1:14" ht="15.75" thickBot="1" x14ac:dyDescent="0.3">
      <c r="A68" s="78"/>
      <c r="B68" s="25"/>
      <c r="C68" s="11"/>
      <c r="D68" s="11"/>
      <c r="E68" s="26"/>
      <c r="F68" s="25"/>
      <c r="G68" s="11"/>
      <c r="H68" s="11"/>
      <c r="I68" s="11"/>
      <c r="J68" s="26"/>
      <c r="K68" s="25"/>
      <c r="L68" s="11"/>
      <c r="M68" s="38"/>
      <c r="N68" s="38"/>
    </row>
    <row r="69" spans="1:14" ht="26.25" customHeight="1" x14ac:dyDescent="0.25">
      <c r="A69" s="72"/>
      <c r="B69" s="326" t="s">
        <v>72</v>
      </c>
      <c r="C69" s="326"/>
      <c r="D69" s="326"/>
      <c r="E69" s="140"/>
      <c r="F69" s="326" t="s">
        <v>73</v>
      </c>
      <c r="G69" s="326"/>
      <c r="H69" s="326"/>
      <c r="I69" s="326"/>
      <c r="J69" s="326"/>
      <c r="K69" s="326" t="s">
        <v>79</v>
      </c>
      <c r="L69" s="327"/>
      <c r="M69" s="328" t="s">
        <v>80</v>
      </c>
      <c r="N69" s="330" t="s">
        <v>81</v>
      </c>
    </row>
    <row r="70" spans="1:14" ht="27" thickBot="1" x14ac:dyDescent="0.3">
      <c r="A70" s="74" t="s">
        <v>11</v>
      </c>
      <c r="B70" s="141" t="s">
        <v>74</v>
      </c>
      <c r="C70" s="141" t="s">
        <v>75</v>
      </c>
      <c r="D70" s="141" t="s">
        <v>7</v>
      </c>
      <c r="E70" s="142" t="s">
        <v>604</v>
      </c>
      <c r="F70" s="141" t="s">
        <v>77</v>
      </c>
      <c r="G70" s="141" t="s">
        <v>78</v>
      </c>
      <c r="H70" s="141" t="s">
        <v>6</v>
      </c>
      <c r="I70" s="141" t="s">
        <v>7</v>
      </c>
      <c r="J70" s="143" t="s">
        <v>76</v>
      </c>
      <c r="K70" s="144" t="s">
        <v>7</v>
      </c>
      <c r="L70" s="145" t="s">
        <v>76</v>
      </c>
      <c r="M70" s="329"/>
      <c r="N70" s="331"/>
    </row>
    <row r="71" spans="1:14" x14ac:dyDescent="0.25">
      <c r="A71" s="75" t="s">
        <v>66</v>
      </c>
      <c r="B71" s="27"/>
      <c r="C71" s="28"/>
      <c r="D71" s="28"/>
      <c r="E71" s="24"/>
      <c r="F71" s="27"/>
      <c r="G71" s="32"/>
      <c r="H71" s="32"/>
      <c r="I71" s="28"/>
      <c r="J71" s="24"/>
      <c r="K71" s="27"/>
      <c r="L71" s="33"/>
      <c r="M71" s="36"/>
      <c r="N71" s="41"/>
    </row>
    <row r="72" spans="1:14" x14ac:dyDescent="0.25">
      <c r="A72" s="76" t="s">
        <v>67</v>
      </c>
      <c r="B72" s="87">
        <v>47489</v>
      </c>
      <c r="C72" s="88">
        <v>24111</v>
      </c>
      <c r="D72" s="88">
        <v>71600</v>
      </c>
      <c r="E72" s="89">
        <f>D72/M72</f>
        <v>0.79053129002340683</v>
      </c>
      <c r="F72" s="87">
        <v>8335</v>
      </c>
      <c r="G72" s="90">
        <v>0</v>
      </c>
      <c r="H72" s="90">
        <v>0</v>
      </c>
      <c r="I72" s="88">
        <v>8335</v>
      </c>
      <c r="J72" s="89">
        <f>I72/M72</f>
        <v>9.2026233272976196E-2</v>
      </c>
      <c r="K72" s="87">
        <v>10637</v>
      </c>
      <c r="L72" s="91">
        <f>K72/M72</f>
        <v>0.11744247670361702</v>
      </c>
      <c r="M72" s="92">
        <v>90572</v>
      </c>
      <c r="N72" s="41">
        <v>0</v>
      </c>
    </row>
    <row r="73" spans="1:14" x14ac:dyDescent="0.25">
      <c r="A73" s="76" t="s">
        <v>68</v>
      </c>
      <c r="B73" s="87">
        <v>179607</v>
      </c>
      <c r="C73" s="88">
        <v>58144</v>
      </c>
      <c r="D73" s="88">
        <v>237751</v>
      </c>
      <c r="E73" s="89">
        <f>D73/M73</f>
        <v>0.78295132714219851</v>
      </c>
      <c r="F73" s="87">
        <v>11773</v>
      </c>
      <c r="G73" s="88">
        <v>176</v>
      </c>
      <c r="H73" s="88">
        <v>9872</v>
      </c>
      <c r="I73" s="88">
        <v>21821</v>
      </c>
      <c r="J73" s="89">
        <f>I73/M73</f>
        <v>7.1859974972008162E-2</v>
      </c>
      <c r="K73" s="87">
        <v>44088</v>
      </c>
      <c r="L73" s="91">
        <f>K73/M73</f>
        <v>0.14518869788579333</v>
      </c>
      <c r="M73" s="92">
        <v>303660</v>
      </c>
      <c r="N73" s="41">
        <v>0</v>
      </c>
    </row>
    <row r="74" spans="1:14" ht="15.75" thickBot="1" x14ac:dyDescent="0.3">
      <c r="A74" s="78"/>
      <c r="B74" s="25"/>
      <c r="C74" s="11"/>
      <c r="D74" s="11"/>
      <c r="E74" s="26"/>
      <c r="F74" s="25"/>
      <c r="G74" s="11"/>
      <c r="H74" s="11"/>
      <c r="I74" s="11"/>
      <c r="J74" s="26"/>
      <c r="K74" s="25"/>
      <c r="L74" s="11"/>
      <c r="M74" s="38"/>
      <c r="N74" s="38"/>
    </row>
    <row r="75" spans="1:14" ht="15.75" thickBot="1" x14ac:dyDescent="0.3">
      <c r="A75" s="234" t="s">
        <v>594</v>
      </c>
      <c r="B75" s="235">
        <f>SUM(B6:B73)</f>
        <v>24137841</v>
      </c>
      <c r="C75" s="167">
        <f t="shared" ref="C75:D75" si="9">SUM(C6:C73)</f>
        <v>8108412</v>
      </c>
      <c r="D75" s="167">
        <f t="shared" si="9"/>
        <v>32246253</v>
      </c>
      <c r="E75" s="236">
        <v>0.65885397086043695</v>
      </c>
      <c r="F75" s="235">
        <f>SUM(F6:F73)</f>
        <v>3095882</v>
      </c>
      <c r="G75" s="167">
        <f t="shared" ref="G75:I75" si="10">SUM(G6:G73)</f>
        <v>634823</v>
      </c>
      <c r="H75" s="167">
        <f t="shared" si="10"/>
        <v>674190</v>
      </c>
      <c r="I75" s="167">
        <f t="shared" si="10"/>
        <v>4404895</v>
      </c>
      <c r="J75" s="237">
        <v>9.0000613775910177E-2</v>
      </c>
      <c r="K75" s="167">
        <f>SUM(K6:K73)</f>
        <v>12291796</v>
      </c>
      <c r="L75" s="237">
        <v>0.25114541536365281</v>
      </c>
      <c r="M75" s="238">
        <f>SUM(M6:M73)</f>
        <v>48942944</v>
      </c>
      <c r="N75" s="239">
        <f>SUM(N6:N73)</f>
        <v>516339</v>
      </c>
    </row>
  </sheetData>
  <mergeCells count="15">
    <mergeCell ref="B69:D69"/>
    <mergeCell ref="F69:J69"/>
    <mergeCell ref="K69:L69"/>
    <mergeCell ref="M69:M70"/>
    <mergeCell ref="N69:N70"/>
    <mergeCell ref="B35:D35"/>
    <mergeCell ref="F35:J35"/>
    <mergeCell ref="K35:L35"/>
    <mergeCell ref="M35:M36"/>
    <mergeCell ref="N35:N36"/>
    <mergeCell ref="B2:D2"/>
    <mergeCell ref="F2:J2"/>
    <mergeCell ref="K2:L2"/>
    <mergeCell ref="M2:M3"/>
    <mergeCell ref="N2:N3"/>
  </mergeCells>
  <pageMargins left="0.5" right="0.5" top="0.75" bottom="0.5" header="0.3" footer="0.3"/>
  <pageSetup paperSize="5" orientation="landscape" r:id="rId1"/>
  <headerFooter>
    <oddHeader>&amp;CMississippi Public Library System Expenditures FY13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view="pageLayout" topLeftCell="A49" zoomScaleNormal="100" workbookViewId="0">
      <selection activeCell="A7" sqref="A7:XFD7"/>
    </sheetView>
  </sheetViews>
  <sheetFormatPr defaultRowHeight="15" x14ac:dyDescent="0.25"/>
  <cols>
    <col min="1" max="1" width="31.28515625" style="46" customWidth="1"/>
    <col min="2" max="2" width="8.140625" customWidth="1"/>
    <col min="3" max="3" width="6.28515625" customWidth="1"/>
    <col min="6" max="6" width="7.28515625" customWidth="1"/>
    <col min="7" max="7" width="8.42578125" customWidth="1"/>
    <col min="8" max="8" width="5.5703125" customWidth="1"/>
    <col min="9" max="9" width="6.7109375" customWidth="1"/>
    <col min="10" max="10" width="10.5703125" customWidth="1"/>
    <col min="11" max="11" width="9.140625" customWidth="1"/>
    <col min="12" max="12" width="7.5703125" customWidth="1"/>
    <col min="13" max="13" width="10.42578125" customWidth="1"/>
    <col min="16" max="16" width="8.7109375" customWidth="1"/>
    <col min="17" max="17" width="8.28515625" customWidth="1"/>
  </cols>
  <sheetData>
    <row r="1" spans="1:17" ht="15.75" thickBot="1" x14ac:dyDescent="0.3"/>
    <row r="2" spans="1:17" ht="15.75" thickBot="1" x14ac:dyDescent="0.3">
      <c r="A2" s="58"/>
      <c r="B2" s="332" t="s">
        <v>82</v>
      </c>
      <c r="C2" s="333"/>
      <c r="D2" s="333"/>
      <c r="E2" s="333"/>
      <c r="F2" s="333"/>
      <c r="G2" s="333"/>
      <c r="H2" s="332" t="s">
        <v>83</v>
      </c>
      <c r="I2" s="334"/>
      <c r="J2" s="172" t="s">
        <v>84</v>
      </c>
      <c r="K2" s="337" t="s">
        <v>635</v>
      </c>
      <c r="L2" s="338"/>
      <c r="M2" s="339" t="s">
        <v>636</v>
      </c>
      <c r="N2" s="335" t="s">
        <v>85</v>
      </c>
      <c r="O2" s="335"/>
      <c r="P2" s="335"/>
      <c r="Q2" s="336"/>
    </row>
    <row r="3" spans="1:17" ht="42" customHeight="1" thickBot="1" x14ac:dyDescent="0.3">
      <c r="A3" s="155" t="s">
        <v>11</v>
      </c>
      <c r="B3" s="150" t="s">
        <v>77</v>
      </c>
      <c r="C3" s="151" t="s">
        <v>637</v>
      </c>
      <c r="D3" s="151" t="s">
        <v>630</v>
      </c>
      <c r="E3" s="151" t="s">
        <v>86</v>
      </c>
      <c r="F3" s="151" t="s">
        <v>631</v>
      </c>
      <c r="G3" s="152" t="s">
        <v>632</v>
      </c>
      <c r="H3" s="152" t="s">
        <v>633</v>
      </c>
      <c r="I3" s="256" t="s">
        <v>647</v>
      </c>
      <c r="J3" s="151" t="s">
        <v>77</v>
      </c>
      <c r="K3" s="151" t="s">
        <v>605</v>
      </c>
      <c r="L3" s="170" t="s">
        <v>89</v>
      </c>
      <c r="M3" s="340"/>
      <c r="N3" s="171" t="s">
        <v>88</v>
      </c>
      <c r="O3" s="153" t="s">
        <v>364</v>
      </c>
      <c r="P3" s="153" t="s">
        <v>7</v>
      </c>
      <c r="Q3" s="154" t="s">
        <v>89</v>
      </c>
    </row>
    <row r="4" spans="1:17" x14ac:dyDescent="0.25">
      <c r="A4" s="45"/>
      <c r="B4" s="18"/>
      <c r="C4" s="2"/>
      <c r="D4" s="2"/>
      <c r="E4" s="2"/>
      <c r="F4" s="2"/>
      <c r="G4" s="2"/>
      <c r="H4" s="18"/>
      <c r="I4" s="2"/>
      <c r="J4" s="2"/>
      <c r="K4" s="18"/>
      <c r="L4" s="19"/>
      <c r="M4" s="2"/>
      <c r="N4" s="147"/>
      <c r="O4" s="148"/>
      <c r="P4" s="149"/>
      <c r="Q4" s="19"/>
    </row>
    <row r="5" spans="1:17" x14ac:dyDescent="0.25">
      <c r="A5" s="75" t="s">
        <v>12</v>
      </c>
      <c r="B5" s="20"/>
      <c r="C5" s="9"/>
      <c r="D5" s="9"/>
      <c r="E5" s="9"/>
      <c r="F5" s="9"/>
      <c r="G5" s="9"/>
      <c r="H5" s="20"/>
      <c r="I5" s="9"/>
      <c r="J5" s="9"/>
      <c r="K5" s="20"/>
      <c r="L5" s="21"/>
      <c r="M5" s="9"/>
      <c r="N5" s="20"/>
      <c r="O5" s="9"/>
      <c r="P5" s="21"/>
      <c r="Q5" s="21"/>
    </row>
    <row r="6" spans="1:17" x14ac:dyDescent="0.25">
      <c r="A6" s="76" t="s">
        <v>13</v>
      </c>
      <c r="B6" s="269">
        <v>17011</v>
      </c>
      <c r="C6" s="267">
        <v>0</v>
      </c>
      <c r="D6" s="267">
        <v>265</v>
      </c>
      <c r="E6" s="267">
        <v>0</v>
      </c>
      <c r="F6" s="267">
        <v>487</v>
      </c>
      <c r="G6" s="267">
        <v>0</v>
      </c>
      <c r="H6" s="266">
        <v>0</v>
      </c>
      <c r="I6" s="267">
        <v>52</v>
      </c>
      <c r="J6" s="267">
        <v>10</v>
      </c>
      <c r="K6" s="269">
        <v>17763</v>
      </c>
      <c r="L6" s="288">
        <f>K6/8732</f>
        <v>2.0342418689876318</v>
      </c>
      <c r="M6" s="289">
        <v>262</v>
      </c>
      <c r="N6" s="269">
        <v>1490</v>
      </c>
      <c r="O6" s="267">
        <v>0</v>
      </c>
      <c r="P6" s="273">
        <v>8727</v>
      </c>
      <c r="Q6" s="290">
        <f>P6/8732</f>
        <v>0.99942739349519005</v>
      </c>
    </row>
    <row r="7" spans="1:17" x14ac:dyDescent="0.25">
      <c r="A7" s="76" t="s">
        <v>14</v>
      </c>
      <c r="B7" s="269">
        <v>30408</v>
      </c>
      <c r="C7" s="267">
        <v>236</v>
      </c>
      <c r="D7" s="271">
        <v>1042</v>
      </c>
      <c r="E7" s="267">
        <v>0</v>
      </c>
      <c r="F7" s="267">
        <v>687</v>
      </c>
      <c r="G7" s="267">
        <v>0</v>
      </c>
      <c r="H7" s="266">
        <v>0</v>
      </c>
      <c r="I7" s="267">
        <v>52</v>
      </c>
      <c r="J7" s="267">
        <v>38</v>
      </c>
      <c r="K7" s="269">
        <v>32373</v>
      </c>
      <c r="L7" s="288">
        <v>3.1059196008826633</v>
      </c>
      <c r="M7" s="289">
        <v>0</v>
      </c>
      <c r="N7" s="269">
        <v>6093</v>
      </c>
      <c r="O7" s="267">
        <v>150</v>
      </c>
      <c r="P7" s="273">
        <v>47694</v>
      </c>
      <c r="Q7" s="290">
        <v>4.5758418881320155</v>
      </c>
    </row>
    <row r="8" spans="1:17" x14ac:dyDescent="0.25">
      <c r="A8" s="76" t="s">
        <v>15</v>
      </c>
      <c r="B8" s="269">
        <v>39947</v>
      </c>
      <c r="C8" s="267">
        <v>0</v>
      </c>
      <c r="D8" s="267">
        <v>215</v>
      </c>
      <c r="E8" s="267">
        <v>0</v>
      </c>
      <c r="F8" s="267">
        <v>600</v>
      </c>
      <c r="G8" s="267">
        <v>0</v>
      </c>
      <c r="H8" s="266">
        <v>1</v>
      </c>
      <c r="I8" s="267">
        <v>50</v>
      </c>
      <c r="J8" s="267">
        <v>25</v>
      </c>
      <c r="K8" s="269">
        <v>40762</v>
      </c>
      <c r="L8" s="288">
        <v>2.0789513949099812</v>
      </c>
      <c r="M8" s="291">
        <v>1804</v>
      </c>
      <c r="N8" s="269">
        <v>3093</v>
      </c>
      <c r="O8" s="267">
        <v>0</v>
      </c>
      <c r="P8" s="273">
        <v>38260</v>
      </c>
      <c r="Q8" s="290">
        <v>1.9513439077880348</v>
      </c>
    </row>
    <row r="9" spans="1:17" x14ac:dyDescent="0.25">
      <c r="A9" s="76" t="s">
        <v>16</v>
      </c>
      <c r="B9" s="269">
        <v>18277</v>
      </c>
      <c r="C9" s="267">
        <v>0</v>
      </c>
      <c r="D9" s="267">
        <v>54</v>
      </c>
      <c r="E9" s="267">
        <v>0</v>
      </c>
      <c r="F9" s="267">
        <v>425</v>
      </c>
      <c r="G9" s="267">
        <v>0</v>
      </c>
      <c r="H9" s="266">
        <v>0</v>
      </c>
      <c r="I9" s="267">
        <v>52</v>
      </c>
      <c r="J9" s="267">
        <v>41</v>
      </c>
      <c r="K9" s="269">
        <v>18756</v>
      </c>
      <c r="L9" s="288">
        <v>2.0062038720718793</v>
      </c>
      <c r="M9" s="291">
        <v>1027</v>
      </c>
      <c r="N9" s="269">
        <v>1867</v>
      </c>
      <c r="O9" s="267">
        <v>0</v>
      </c>
      <c r="P9" s="273">
        <v>22252</v>
      </c>
      <c r="Q9" s="290">
        <v>2.380147609369986</v>
      </c>
    </row>
    <row r="10" spans="1:17" x14ac:dyDescent="0.25">
      <c r="A10" s="76" t="s">
        <v>17</v>
      </c>
      <c r="B10" s="269">
        <v>21988</v>
      </c>
      <c r="C10" s="267">
        <v>0</v>
      </c>
      <c r="D10" s="267">
        <v>471</v>
      </c>
      <c r="E10" s="267">
        <v>0</v>
      </c>
      <c r="F10" s="271">
        <v>1051</v>
      </c>
      <c r="G10" s="267">
        <v>0</v>
      </c>
      <c r="H10" s="266">
        <v>0</v>
      </c>
      <c r="I10" s="267">
        <v>52</v>
      </c>
      <c r="J10" s="267">
        <v>29</v>
      </c>
      <c r="K10" s="269">
        <v>23510</v>
      </c>
      <c r="L10" s="288">
        <v>2.5584938513439983</v>
      </c>
      <c r="M10" s="289">
        <v>0</v>
      </c>
      <c r="N10" s="269">
        <v>1899</v>
      </c>
      <c r="O10" s="267">
        <v>0</v>
      </c>
      <c r="P10" s="273">
        <v>16470</v>
      </c>
      <c r="Q10" s="290">
        <v>1.7923604309500489</v>
      </c>
    </row>
    <row r="11" spans="1:17" x14ac:dyDescent="0.25">
      <c r="A11" s="76" t="s">
        <v>18</v>
      </c>
      <c r="B11" s="269">
        <v>12205</v>
      </c>
      <c r="C11" s="267">
        <v>68</v>
      </c>
      <c r="D11" s="267">
        <v>355</v>
      </c>
      <c r="E11" s="267">
        <v>0</v>
      </c>
      <c r="F11" s="267">
        <v>0</v>
      </c>
      <c r="G11" s="267">
        <v>0</v>
      </c>
      <c r="H11" s="266">
        <v>0</v>
      </c>
      <c r="I11" s="267">
        <v>52</v>
      </c>
      <c r="J11" s="267">
        <v>30</v>
      </c>
      <c r="K11" s="269">
        <v>12628</v>
      </c>
      <c r="L11" s="288">
        <v>1.6193895870736086</v>
      </c>
      <c r="M11" s="289">
        <v>200</v>
      </c>
      <c r="N11" s="266">
        <v>910</v>
      </c>
      <c r="O11" s="267">
        <v>26</v>
      </c>
      <c r="P11" s="273">
        <v>12502</v>
      </c>
      <c r="Q11" s="290">
        <v>1.6032315978456015</v>
      </c>
    </row>
    <row r="12" spans="1:17" x14ac:dyDescent="0.25">
      <c r="A12" s="76" t="s">
        <v>19</v>
      </c>
      <c r="B12" s="269">
        <v>27000</v>
      </c>
      <c r="C12" s="267">
        <v>0</v>
      </c>
      <c r="D12" s="267">
        <v>300</v>
      </c>
      <c r="E12" s="267">
        <v>0</v>
      </c>
      <c r="F12" s="267">
        <v>450</v>
      </c>
      <c r="G12" s="267">
        <v>0</v>
      </c>
      <c r="H12" s="266">
        <v>0</v>
      </c>
      <c r="I12" s="267">
        <v>52</v>
      </c>
      <c r="J12" s="267">
        <v>2</v>
      </c>
      <c r="K12" s="269">
        <v>27750</v>
      </c>
      <c r="L12" s="288">
        <v>2.4737029773578176</v>
      </c>
      <c r="M12" s="289">
        <v>318</v>
      </c>
      <c r="N12" s="269">
        <v>7250</v>
      </c>
      <c r="O12" s="267">
        <v>0</v>
      </c>
      <c r="P12" s="273">
        <v>12350</v>
      </c>
      <c r="Q12" s="290">
        <v>1.1009092529862721</v>
      </c>
    </row>
    <row r="13" spans="1:17" x14ac:dyDescent="0.25">
      <c r="A13" s="76" t="s">
        <v>20</v>
      </c>
      <c r="B13" s="269">
        <v>29551</v>
      </c>
      <c r="C13" s="267">
        <v>33</v>
      </c>
      <c r="D13" s="267">
        <v>165</v>
      </c>
      <c r="E13" s="267">
        <v>0</v>
      </c>
      <c r="F13" s="267">
        <v>542</v>
      </c>
      <c r="G13" s="267">
        <v>0</v>
      </c>
      <c r="H13" s="266">
        <v>0</v>
      </c>
      <c r="I13" s="267">
        <v>52</v>
      </c>
      <c r="J13" s="267">
        <v>39</v>
      </c>
      <c r="K13" s="269">
        <v>30291</v>
      </c>
      <c r="L13" s="288">
        <v>4.8974939369442199</v>
      </c>
      <c r="M13" s="291">
        <v>1532</v>
      </c>
      <c r="N13" s="269">
        <v>4552</v>
      </c>
      <c r="O13" s="267">
        <v>41</v>
      </c>
      <c r="P13" s="273">
        <v>35897</v>
      </c>
      <c r="Q13" s="290">
        <v>5.8038803556992722</v>
      </c>
    </row>
    <row r="14" spans="1:17" x14ac:dyDescent="0.25">
      <c r="A14" s="76" t="s">
        <v>21</v>
      </c>
      <c r="B14" s="269">
        <v>47779</v>
      </c>
      <c r="C14" s="267">
        <v>0</v>
      </c>
      <c r="D14" s="267">
        <v>299</v>
      </c>
      <c r="E14" s="267">
        <v>0</v>
      </c>
      <c r="F14" s="271">
        <v>2174</v>
      </c>
      <c r="G14" s="267">
        <v>0</v>
      </c>
      <c r="H14" s="266">
        <v>0</v>
      </c>
      <c r="I14" s="267">
        <v>52</v>
      </c>
      <c r="J14" s="267">
        <v>8</v>
      </c>
      <c r="K14" s="269">
        <v>50252</v>
      </c>
      <c r="L14" s="288">
        <v>3.3255244523856793</v>
      </c>
      <c r="M14" s="289">
        <v>300</v>
      </c>
      <c r="N14" s="269">
        <v>3716</v>
      </c>
      <c r="O14" s="267">
        <v>0</v>
      </c>
      <c r="P14" s="273">
        <v>13764</v>
      </c>
      <c r="Q14" s="290">
        <v>0.91085963867381381</v>
      </c>
    </row>
    <row r="15" spans="1:17" x14ac:dyDescent="0.25">
      <c r="A15" s="76" t="s">
        <v>353</v>
      </c>
      <c r="B15" s="266">
        <v>403</v>
      </c>
      <c r="C15" s="267">
        <v>0</v>
      </c>
      <c r="D15" s="267">
        <v>0</v>
      </c>
      <c r="E15" s="267">
        <v>0</v>
      </c>
      <c r="F15" s="267">
        <v>14</v>
      </c>
      <c r="G15" s="267">
        <v>0</v>
      </c>
      <c r="H15" s="266">
        <v>3</v>
      </c>
      <c r="I15" s="267">
        <v>55</v>
      </c>
      <c r="J15" s="267">
        <v>24</v>
      </c>
      <c r="K15" s="269">
        <v>417</v>
      </c>
      <c r="L15" s="288">
        <v>4.421119592875318E-2</v>
      </c>
      <c r="M15" s="291">
        <v>8207</v>
      </c>
      <c r="N15" s="269">
        <v>1242</v>
      </c>
      <c r="O15" s="267">
        <v>0</v>
      </c>
      <c r="P15" s="273">
        <v>4486</v>
      </c>
      <c r="Q15" s="290">
        <v>0.47561492790500426</v>
      </c>
    </row>
    <row r="16" spans="1:17" x14ac:dyDescent="0.25">
      <c r="A16" s="76" t="s">
        <v>22</v>
      </c>
      <c r="B16" s="269">
        <v>17025</v>
      </c>
      <c r="C16" s="267">
        <v>0</v>
      </c>
      <c r="D16" s="267">
        <v>542</v>
      </c>
      <c r="E16" s="267">
        <v>0</v>
      </c>
      <c r="F16" s="271">
        <v>1274</v>
      </c>
      <c r="G16" s="267">
        <v>0</v>
      </c>
      <c r="H16" s="266">
        <v>0</v>
      </c>
      <c r="I16" s="267">
        <v>52</v>
      </c>
      <c r="J16" s="267">
        <v>71</v>
      </c>
      <c r="K16" s="269">
        <v>18841</v>
      </c>
      <c r="L16" s="288">
        <v>2.0788921990510869</v>
      </c>
      <c r="M16" s="289">
        <v>868</v>
      </c>
      <c r="N16" s="269">
        <v>3225</v>
      </c>
      <c r="O16" s="267">
        <v>0</v>
      </c>
      <c r="P16" s="273">
        <v>14918</v>
      </c>
      <c r="Q16" s="290">
        <v>1.2056898084538916</v>
      </c>
    </row>
    <row r="17" spans="1:17" x14ac:dyDescent="0.25">
      <c r="A17" s="77"/>
      <c r="B17" s="54"/>
      <c r="C17" s="48"/>
      <c r="D17" s="48"/>
      <c r="E17" s="48"/>
      <c r="F17" s="48"/>
      <c r="G17" s="48"/>
      <c r="H17" s="54"/>
      <c r="I17" s="48"/>
      <c r="J17" s="48"/>
      <c r="K17" s="54"/>
      <c r="L17" s="55"/>
      <c r="M17" s="78"/>
      <c r="N17" s="54"/>
      <c r="O17" s="48"/>
      <c r="P17" s="55"/>
      <c r="Q17" s="55"/>
    </row>
    <row r="18" spans="1:17" x14ac:dyDescent="0.25">
      <c r="A18" s="75" t="s">
        <v>23</v>
      </c>
      <c r="B18" s="70"/>
      <c r="C18" s="72"/>
      <c r="D18" s="72"/>
      <c r="E18" s="72"/>
      <c r="F18" s="72"/>
      <c r="G18" s="72"/>
      <c r="H18" s="70"/>
      <c r="I18" s="72"/>
      <c r="J18" s="72"/>
      <c r="K18" s="269"/>
      <c r="L18" s="292"/>
      <c r="M18" s="46"/>
      <c r="N18" s="70"/>
      <c r="O18" s="72"/>
      <c r="P18" s="265"/>
      <c r="Q18" s="292"/>
    </row>
    <row r="19" spans="1:17" x14ac:dyDescent="0.25">
      <c r="A19" s="76" t="s">
        <v>24</v>
      </c>
      <c r="B19" s="269">
        <v>52292</v>
      </c>
      <c r="C19" s="267">
        <v>683</v>
      </c>
      <c r="D19" s="267">
        <v>477</v>
      </c>
      <c r="E19" s="267">
        <v>0</v>
      </c>
      <c r="F19" s="267">
        <v>426</v>
      </c>
      <c r="G19" s="267">
        <v>0</v>
      </c>
      <c r="H19" s="266">
        <v>3</v>
      </c>
      <c r="I19" s="267">
        <v>55</v>
      </c>
      <c r="J19" s="267">
        <v>104</v>
      </c>
      <c r="K19" s="269">
        <v>53878</v>
      </c>
      <c r="L19" s="288">
        <v>1.5891340254837187</v>
      </c>
      <c r="M19" s="291">
        <v>4842</v>
      </c>
      <c r="N19" s="269">
        <v>12955</v>
      </c>
      <c r="O19" s="267">
        <v>304</v>
      </c>
      <c r="P19" s="273">
        <v>37275</v>
      </c>
      <c r="Q19" s="290">
        <v>1.0994277961302501</v>
      </c>
    </row>
    <row r="20" spans="1:17" x14ac:dyDescent="0.25">
      <c r="A20" s="76" t="s">
        <v>25</v>
      </c>
      <c r="B20" s="269">
        <v>82966</v>
      </c>
      <c r="C20" s="267">
        <v>153</v>
      </c>
      <c r="D20" s="271">
        <v>2151</v>
      </c>
      <c r="E20" s="267">
        <v>26</v>
      </c>
      <c r="F20" s="271">
        <v>2659</v>
      </c>
      <c r="G20" s="267">
        <v>0</v>
      </c>
      <c r="H20" s="266">
        <v>3</v>
      </c>
      <c r="I20" s="267">
        <v>55</v>
      </c>
      <c r="J20" s="267">
        <v>107</v>
      </c>
      <c r="K20" s="269">
        <v>87955</v>
      </c>
      <c r="L20" s="288">
        <v>4.881236472612243</v>
      </c>
      <c r="M20" s="291">
        <v>5058</v>
      </c>
      <c r="N20" s="269">
        <v>17699</v>
      </c>
      <c r="O20" s="267">
        <v>99</v>
      </c>
      <c r="P20" s="273">
        <v>54968</v>
      </c>
      <c r="Q20" s="290">
        <v>2.1828290048447303</v>
      </c>
    </row>
    <row r="21" spans="1:17" x14ac:dyDescent="0.25">
      <c r="A21" s="76" t="s">
        <v>26</v>
      </c>
      <c r="B21" s="269">
        <v>79463</v>
      </c>
      <c r="C21" s="267">
        <v>0</v>
      </c>
      <c r="D21" s="271">
        <v>2004</v>
      </c>
      <c r="E21" s="267">
        <v>0</v>
      </c>
      <c r="F21" s="271">
        <v>3185</v>
      </c>
      <c r="G21" s="267">
        <v>0</v>
      </c>
      <c r="H21" s="266">
        <v>5</v>
      </c>
      <c r="I21" s="267">
        <v>57</v>
      </c>
      <c r="J21" s="267">
        <v>165</v>
      </c>
      <c r="K21" s="269">
        <v>84652</v>
      </c>
      <c r="L21" s="288">
        <v>2.3133386166753205</v>
      </c>
      <c r="M21" s="291">
        <v>6908</v>
      </c>
      <c r="N21" s="269">
        <v>22398</v>
      </c>
      <c r="O21" s="267">
        <v>337</v>
      </c>
      <c r="P21" s="273">
        <v>54535</v>
      </c>
      <c r="Q21" s="290">
        <v>1.4903123548219606</v>
      </c>
    </row>
    <row r="22" spans="1:17" x14ac:dyDescent="0.25">
      <c r="A22" s="76" t="s">
        <v>27</v>
      </c>
      <c r="B22" s="269">
        <v>51030</v>
      </c>
      <c r="C22" s="267">
        <v>0</v>
      </c>
      <c r="D22" s="267">
        <v>899</v>
      </c>
      <c r="E22" s="267">
        <v>0</v>
      </c>
      <c r="F22" s="271">
        <v>3455</v>
      </c>
      <c r="G22" s="267">
        <v>0</v>
      </c>
      <c r="H22" s="266">
        <v>0</v>
      </c>
      <c r="I22" s="267">
        <v>52</v>
      </c>
      <c r="J22" s="267">
        <v>128</v>
      </c>
      <c r="K22" s="269">
        <v>55384</v>
      </c>
      <c r="L22" s="288">
        <v>1.674294869857009</v>
      </c>
      <c r="M22" s="291">
        <v>8167</v>
      </c>
      <c r="N22" s="269">
        <v>8688</v>
      </c>
      <c r="O22" s="267">
        <v>0</v>
      </c>
      <c r="P22" s="273">
        <v>45877</v>
      </c>
      <c r="Q22" s="290">
        <v>1.3868919858520512</v>
      </c>
    </row>
    <row r="23" spans="1:17" x14ac:dyDescent="0.25">
      <c r="A23" s="76" t="s">
        <v>28</v>
      </c>
      <c r="B23" s="269">
        <v>45101</v>
      </c>
      <c r="C23" s="267">
        <v>67</v>
      </c>
      <c r="D23" s="267">
        <v>382</v>
      </c>
      <c r="E23" s="267">
        <v>9</v>
      </c>
      <c r="F23" s="271">
        <v>1606</v>
      </c>
      <c r="G23" s="267">
        <v>0</v>
      </c>
      <c r="H23" s="266">
        <v>3</v>
      </c>
      <c r="I23" s="267">
        <v>55</v>
      </c>
      <c r="J23" s="267">
        <v>47</v>
      </c>
      <c r="K23" s="269">
        <v>47165</v>
      </c>
      <c r="L23" s="288">
        <v>2.1753067060234295</v>
      </c>
      <c r="M23" s="291">
        <v>1231</v>
      </c>
      <c r="N23" s="269">
        <v>13210</v>
      </c>
      <c r="O23" s="267">
        <v>220</v>
      </c>
      <c r="P23" s="273">
        <v>43605</v>
      </c>
      <c r="Q23" s="290">
        <v>2.0111152107739136</v>
      </c>
    </row>
    <row r="24" spans="1:17" x14ac:dyDescent="0.25">
      <c r="A24" s="76" t="s">
        <v>29</v>
      </c>
      <c r="B24" s="269">
        <v>79293</v>
      </c>
      <c r="C24" s="267">
        <v>0</v>
      </c>
      <c r="D24" s="271">
        <v>1047</v>
      </c>
      <c r="E24" s="267">
        <v>0</v>
      </c>
      <c r="F24" s="267">
        <v>14</v>
      </c>
      <c r="G24" s="267">
        <v>0</v>
      </c>
      <c r="H24" s="266">
        <v>0</v>
      </c>
      <c r="I24" s="267">
        <v>52</v>
      </c>
      <c r="J24" s="267">
        <v>77</v>
      </c>
      <c r="K24" s="269">
        <v>80354</v>
      </c>
      <c r="L24" s="288">
        <v>2.596419800956443</v>
      </c>
      <c r="M24" s="291">
        <v>6232</v>
      </c>
      <c r="N24" s="269">
        <v>13049</v>
      </c>
      <c r="O24" s="267">
        <v>0</v>
      </c>
      <c r="P24" s="273">
        <v>43025</v>
      </c>
      <c r="Q24" s="290">
        <v>1.3902352332945587</v>
      </c>
    </row>
    <row r="25" spans="1:17" x14ac:dyDescent="0.25">
      <c r="A25" s="76" t="s">
        <v>354</v>
      </c>
      <c r="B25" s="269">
        <v>66055</v>
      </c>
      <c r="C25" s="267">
        <v>219</v>
      </c>
      <c r="D25" s="267">
        <v>977</v>
      </c>
      <c r="E25" s="267">
        <v>0</v>
      </c>
      <c r="F25" s="271">
        <v>1644</v>
      </c>
      <c r="G25" s="267">
        <v>0</v>
      </c>
      <c r="H25" s="266">
        <v>8</v>
      </c>
      <c r="I25" s="267">
        <v>60</v>
      </c>
      <c r="J25" s="267">
        <v>65</v>
      </c>
      <c r="K25" s="269">
        <v>68895</v>
      </c>
      <c r="L25" s="288">
        <v>2.1447917315235663</v>
      </c>
      <c r="M25" s="291">
        <v>1722</v>
      </c>
      <c r="N25" s="269">
        <v>13997</v>
      </c>
      <c r="O25" s="271">
        <v>4754</v>
      </c>
      <c r="P25" s="273">
        <v>46213</v>
      </c>
      <c r="Q25" s="290">
        <v>1.4386713156092397</v>
      </c>
    </row>
    <row r="26" spans="1:17" x14ac:dyDescent="0.25">
      <c r="A26" s="76" t="s">
        <v>30</v>
      </c>
      <c r="B26" s="269">
        <v>52947</v>
      </c>
      <c r="C26" s="267">
        <v>0</v>
      </c>
      <c r="D26" s="267">
        <v>761</v>
      </c>
      <c r="E26" s="267">
        <v>0</v>
      </c>
      <c r="F26" s="267">
        <v>729</v>
      </c>
      <c r="G26" s="267">
        <v>0</v>
      </c>
      <c r="H26" s="266">
        <v>0</v>
      </c>
      <c r="I26" s="267">
        <v>52</v>
      </c>
      <c r="J26" s="267">
        <v>0</v>
      </c>
      <c r="K26" s="269">
        <v>54437</v>
      </c>
      <c r="L26" s="288">
        <v>1.7045653807615231</v>
      </c>
      <c r="M26" s="289">
        <v>0</v>
      </c>
      <c r="N26" s="269">
        <v>6321</v>
      </c>
      <c r="O26" s="267">
        <v>0</v>
      </c>
      <c r="P26" s="273">
        <v>29558</v>
      </c>
      <c r="Q26" s="290">
        <v>0.92553857715430865</v>
      </c>
    </row>
    <row r="27" spans="1:17" x14ac:dyDescent="0.25">
      <c r="A27" s="76" t="s">
        <v>31</v>
      </c>
      <c r="B27" s="269">
        <v>22234</v>
      </c>
      <c r="C27" s="267">
        <v>0</v>
      </c>
      <c r="D27" s="267">
        <v>799</v>
      </c>
      <c r="E27" s="267">
        <v>0</v>
      </c>
      <c r="F27" s="267">
        <v>299</v>
      </c>
      <c r="G27" s="267">
        <v>0</v>
      </c>
      <c r="H27" s="266">
        <v>1</v>
      </c>
      <c r="I27" s="267">
        <v>53</v>
      </c>
      <c r="J27" s="267">
        <v>51</v>
      </c>
      <c r="K27" s="269">
        <v>23332</v>
      </c>
      <c r="L27" s="288">
        <v>0.6372773953894898</v>
      </c>
      <c r="M27" s="291">
        <v>3785</v>
      </c>
      <c r="N27" s="269">
        <v>5360</v>
      </c>
      <c r="O27" s="267">
        <v>0</v>
      </c>
      <c r="P27" s="273">
        <v>24090</v>
      </c>
      <c r="Q27" s="290">
        <v>0.6579809898393969</v>
      </c>
    </row>
    <row r="28" spans="1:17" x14ac:dyDescent="0.25">
      <c r="A28" s="76" t="s">
        <v>32</v>
      </c>
      <c r="B28" s="269">
        <v>35982</v>
      </c>
      <c r="C28" s="267">
        <v>0</v>
      </c>
      <c r="D28" s="267">
        <v>0</v>
      </c>
      <c r="E28" s="267">
        <v>0</v>
      </c>
      <c r="F28" s="267">
        <v>0</v>
      </c>
      <c r="G28" s="267">
        <v>0</v>
      </c>
      <c r="H28" s="266">
        <v>1</v>
      </c>
      <c r="I28" s="267">
        <v>53</v>
      </c>
      <c r="J28" s="267">
        <v>47</v>
      </c>
      <c r="K28" s="269">
        <v>35982</v>
      </c>
      <c r="L28" s="288">
        <v>1.2080577471881819</v>
      </c>
      <c r="M28" s="289">
        <v>0</v>
      </c>
      <c r="N28" s="269">
        <v>19236</v>
      </c>
      <c r="O28" s="267">
        <v>0</v>
      </c>
      <c r="P28" s="273">
        <v>39515</v>
      </c>
      <c r="Q28" s="290">
        <v>1.326674500587544</v>
      </c>
    </row>
    <row r="29" spans="1:17" x14ac:dyDescent="0.25">
      <c r="A29" s="76" t="s">
        <v>33</v>
      </c>
      <c r="B29" s="269">
        <v>58724</v>
      </c>
      <c r="C29" s="267">
        <v>0</v>
      </c>
      <c r="D29" s="271">
        <v>1162</v>
      </c>
      <c r="E29" s="267">
        <v>0</v>
      </c>
      <c r="F29" s="271">
        <v>4776</v>
      </c>
      <c r="G29" s="267">
        <v>0</v>
      </c>
      <c r="H29" s="266">
        <v>3</v>
      </c>
      <c r="I29" s="267">
        <v>55</v>
      </c>
      <c r="J29" s="267">
        <v>141</v>
      </c>
      <c r="K29" s="269">
        <v>64662</v>
      </c>
      <c r="L29" s="288">
        <v>1.6806674637417476</v>
      </c>
      <c r="M29" s="291">
        <v>2696</v>
      </c>
      <c r="N29" s="269">
        <v>10925</v>
      </c>
      <c r="O29" s="267">
        <v>160</v>
      </c>
      <c r="P29" s="273">
        <v>74618</v>
      </c>
      <c r="Q29" s="290">
        <v>1.9394396215626137</v>
      </c>
    </row>
    <row r="30" spans="1:17" x14ac:dyDescent="0.25">
      <c r="A30" s="76" t="s">
        <v>34</v>
      </c>
      <c r="B30" s="269">
        <v>64246</v>
      </c>
      <c r="C30" s="267">
        <v>47</v>
      </c>
      <c r="D30" s="267">
        <v>486</v>
      </c>
      <c r="E30" s="267">
        <v>0</v>
      </c>
      <c r="F30" s="271">
        <v>2755</v>
      </c>
      <c r="G30" s="267">
        <v>0</v>
      </c>
      <c r="H30" s="266">
        <v>2</v>
      </c>
      <c r="I30" s="267">
        <v>54</v>
      </c>
      <c r="J30" s="267">
        <v>55</v>
      </c>
      <c r="K30" s="269">
        <v>67534</v>
      </c>
      <c r="L30" s="288">
        <v>2.3753649185747951</v>
      </c>
      <c r="M30" s="291">
        <v>3053</v>
      </c>
      <c r="N30" s="269">
        <v>17194</v>
      </c>
      <c r="O30" s="267">
        <v>37</v>
      </c>
      <c r="P30" s="273">
        <v>81034</v>
      </c>
      <c r="Q30" s="290">
        <v>2.8501987267419366</v>
      </c>
    </row>
    <row r="31" spans="1:17" x14ac:dyDescent="0.25">
      <c r="A31" s="76" t="s">
        <v>35</v>
      </c>
      <c r="B31" s="269">
        <v>79533</v>
      </c>
      <c r="C31" s="267">
        <v>196</v>
      </c>
      <c r="D31" s="271">
        <v>1448</v>
      </c>
      <c r="E31" s="267">
        <v>0</v>
      </c>
      <c r="F31" s="271">
        <v>2659</v>
      </c>
      <c r="G31" s="267">
        <v>0</v>
      </c>
      <c r="H31" s="266">
        <v>2</v>
      </c>
      <c r="I31" s="267">
        <v>54</v>
      </c>
      <c r="J31" s="267">
        <v>30</v>
      </c>
      <c r="K31" s="269">
        <v>83836</v>
      </c>
      <c r="L31" s="288">
        <v>3.0581454731159261</v>
      </c>
      <c r="M31" s="291">
        <v>3988</v>
      </c>
      <c r="N31" s="269">
        <v>26261</v>
      </c>
      <c r="O31" s="267">
        <v>348</v>
      </c>
      <c r="P31" s="273">
        <v>105803</v>
      </c>
      <c r="Q31" s="290">
        <v>3.8594513752097468</v>
      </c>
    </row>
    <row r="32" spans="1:17" x14ac:dyDescent="0.25">
      <c r="A32" s="76" t="s">
        <v>36</v>
      </c>
      <c r="B32" s="269">
        <v>43182</v>
      </c>
      <c r="C32" s="267">
        <v>131</v>
      </c>
      <c r="D32" s="271">
        <v>1688</v>
      </c>
      <c r="E32" s="267">
        <v>50</v>
      </c>
      <c r="F32" s="271">
        <v>4621</v>
      </c>
      <c r="G32" s="267">
        <v>0</v>
      </c>
      <c r="H32" s="266">
        <v>2</v>
      </c>
      <c r="I32" s="267">
        <v>54</v>
      </c>
      <c r="J32" s="267">
        <v>90</v>
      </c>
      <c r="K32" s="269">
        <v>49672</v>
      </c>
      <c r="L32" s="288">
        <v>2.4041430714873435</v>
      </c>
      <c r="M32" s="291">
        <v>1611</v>
      </c>
      <c r="N32" s="269">
        <v>17150</v>
      </c>
      <c r="O32" s="267">
        <v>330</v>
      </c>
      <c r="P32" s="273">
        <v>66355</v>
      </c>
      <c r="Q32" s="290">
        <v>3.2116064082087026</v>
      </c>
    </row>
    <row r="33" spans="1:17" ht="15.75" thickBot="1" x14ac:dyDescent="0.3">
      <c r="A33" s="76" t="s">
        <v>37</v>
      </c>
      <c r="B33" s="269">
        <v>31290</v>
      </c>
      <c r="C33" s="267">
        <v>0</v>
      </c>
      <c r="D33" s="267">
        <v>705</v>
      </c>
      <c r="E33" s="267">
        <v>0</v>
      </c>
      <c r="F33" s="271">
        <v>1400</v>
      </c>
      <c r="G33" s="267">
        <v>0</v>
      </c>
      <c r="H33" s="266">
        <v>0</v>
      </c>
      <c r="I33" s="267">
        <v>52</v>
      </c>
      <c r="J33" s="267">
        <v>28</v>
      </c>
      <c r="K33" s="269">
        <v>33395</v>
      </c>
      <c r="L33" s="288">
        <v>1.1844298634509665</v>
      </c>
      <c r="M33" s="291">
        <v>6319</v>
      </c>
      <c r="N33" s="269">
        <v>4356</v>
      </c>
      <c r="O33" s="267">
        <v>0</v>
      </c>
      <c r="P33" s="273">
        <v>50220</v>
      </c>
      <c r="Q33" s="290">
        <v>1.7811668735591417</v>
      </c>
    </row>
    <row r="34" spans="1:17" ht="15.75" thickBot="1" x14ac:dyDescent="0.3">
      <c r="A34" s="58"/>
      <c r="B34" s="332" t="s">
        <v>82</v>
      </c>
      <c r="C34" s="333"/>
      <c r="D34" s="333"/>
      <c r="E34" s="333"/>
      <c r="F34" s="333"/>
      <c r="G34" s="333"/>
      <c r="H34" s="332" t="s">
        <v>83</v>
      </c>
      <c r="I34" s="334"/>
      <c r="J34" s="172" t="s">
        <v>84</v>
      </c>
      <c r="K34" s="337" t="s">
        <v>635</v>
      </c>
      <c r="L34" s="338"/>
      <c r="M34" s="339" t="s">
        <v>636</v>
      </c>
      <c r="N34" s="335" t="s">
        <v>85</v>
      </c>
      <c r="O34" s="335"/>
      <c r="P34" s="335"/>
      <c r="Q34" s="336"/>
    </row>
    <row r="35" spans="1:17" ht="36" customHeight="1" thickBot="1" x14ac:dyDescent="0.3">
      <c r="A35" s="155" t="s">
        <v>11</v>
      </c>
      <c r="B35" s="150" t="s">
        <v>77</v>
      </c>
      <c r="C35" s="151" t="s">
        <v>637</v>
      </c>
      <c r="D35" s="151" t="s">
        <v>630</v>
      </c>
      <c r="E35" s="151" t="s">
        <v>86</v>
      </c>
      <c r="F35" s="151" t="s">
        <v>631</v>
      </c>
      <c r="G35" s="152" t="s">
        <v>632</v>
      </c>
      <c r="H35" s="152" t="s">
        <v>633</v>
      </c>
      <c r="I35" s="256" t="s">
        <v>647</v>
      </c>
      <c r="J35" s="151" t="s">
        <v>77</v>
      </c>
      <c r="K35" s="151" t="s">
        <v>605</v>
      </c>
      <c r="L35" s="170" t="s">
        <v>89</v>
      </c>
      <c r="M35" s="340"/>
      <c r="N35" s="171" t="s">
        <v>88</v>
      </c>
      <c r="O35" s="153" t="s">
        <v>364</v>
      </c>
      <c r="P35" s="153" t="s">
        <v>7</v>
      </c>
      <c r="Q35" s="154" t="s">
        <v>89</v>
      </c>
    </row>
    <row r="36" spans="1:17" x14ac:dyDescent="0.25">
      <c r="A36" s="78"/>
      <c r="B36" s="131"/>
      <c r="C36" s="261"/>
      <c r="D36" s="261"/>
      <c r="E36" s="261"/>
      <c r="F36" s="261"/>
      <c r="G36" s="261"/>
      <c r="H36" s="131"/>
      <c r="I36" s="261"/>
      <c r="J36" s="261"/>
      <c r="K36" s="131"/>
      <c r="L36" s="260"/>
      <c r="M36" s="78"/>
      <c r="N36" s="131"/>
      <c r="O36" s="261"/>
      <c r="P36" s="260"/>
      <c r="Q36" s="260"/>
    </row>
    <row r="37" spans="1:17" x14ac:dyDescent="0.25">
      <c r="A37" s="75" t="s">
        <v>38</v>
      </c>
      <c r="B37" s="70"/>
      <c r="C37" s="72"/>
      <c r="D37" s="72"/>
      <c r="E37" s="72"/>
      <c r="F37" s="72"/>
      <c r="G37" s="72"/>
      <c r="H37" s="70"/>
      <c r="I37" s="72"/>
      <c r="J37" s="72"/>
      <c r="K37" s="269"/>
      <c r="L37" s="292"/>
      <c r="M37" s="46"/>
      <c r="N37" s="70"/>
      <c r="O37" s="72"/>
      <c r="P37" s="265"/>
      <c r="Q37" s="292"/>
    </row>
    <row r="38" spans="1:17" x14ac:dyDescent="0.25">
      <c r="A38" s="76" t="s">
        <v>39</v>
      </c>
      <c r="B38" s="269">
        <v>85301</v>
      </c>
      <c r="C38" s="271">
        <v>1182</v>
      </c>
      <c r="D38" s="271">
        <v>1200</v>
      </c>
      <c r="E38" s="267">
        <v>0</v>
      </c>
      <c r="F38" s="271">
        <v>1133</v>
      </c>
      <c r="G38" s="267">
        <v>0</v>
      </c>
      <c r="H38" s="266">
        <v>4</v>
      </c>
      <c r="I38" s="267">
        <v>56</v>
      </c>
      <c r="J38" s="267">
        <v>69</v>
      </c>
      <c r="K38" s="269">
        <v>88816</v>
      </c>
      <c r="L38" s="288">
        <v>1.4884531590413943</v>
      </c>
      <c r="M38" s="291">
        <v>9718</v>
      </c>
      <c r="N38" s="269">
        <v>17339</v>
      </c>
      <c r="O38" s="271">
        <v>1674</v>
      </c>
      <c r="P38" s="273">
        <v>90217</v>
      </c>
      <c r="Q38" s="290">
        <v>1.5119322942852356</v>
      </c>
    </row>
    <row r="39" spans="1:17" x14ac:dyDescent="0.25">
      <c r="A39" s="76" t="s">
        <v>40</v>
      </c>
      <c r="B39" s="269">
        <v>92951</v>
      </c>
      <c r="C39" s="267">
        <v>456</v>
      </c>
      <c r="D39" s="271">
        <v>3945</v>
      </c>
      <c r="E39" s="267">
        <v>0</v>
      </c>
      <c r="F39" s="271">
        <v>9100</v>
      </c>
      <c r="G39" s="267">
        <v>0</v>
      </c>
      <c r="H39" s="266">
        <v>5</v>
      </c>
      <c r="I39" s="267">
        <v>57</v>
      </c>
      <c r="J39" s="267">
        <v>220</v>
      </c>
      <c r="K39" s="269">
        <v>106452</v>
      </c>
      <c r="L39" s="288">
        <v>2.3522704673516737</v>
      </c>
      <c r="M39" s="291">
        <v>1234</v>
      </c>
      <c r="N39" s="269">
        <v>42302</v>
      </c>
      <c r="O39" s="271">
        <v>2810</v>
      </c>
      <c r="P39" s="273">
        <v>222052</v>
      </c>
      <c r="Q39" s="290">
        <v>4.9066843442713513</v>
      </c>
    </row>
    <row r="40" spans="1:17" x14ac:dyDescent="0.25">
      <c r="A40" s="76" t="s">
        <v>41</v>
      </c>
      <c r="B40" s="269">
        <v>48961</v>
      </c>
      <c r="C40" s="267">
        <v>492</v>
      </c>
      <c r="D40" s="271">
        <v>2387</v>
      </c>
      <c r="E40" s="267">
        <v>31</v>
      </c>
      <c r="F40" s="271">
        <v>4457</v>
      </c>
      <c r="G40" s="267">
        <v>0</v>
      </c>
      <c r="H40" s="266">
        <v>5</v>
      </c>
      <c r="I40" s="267">
        <v>57</v>
      </c>
      <c r="J40" s="267">
        <v>77</v>
      </c>
      <c r="K40" s="269">
        <v>56328</v>
      </c>
      <c r="L40" s="288">
        <v>0.97476897518430072</v>
      </c>
      <c r="M40" s="291">
        <v>10807</v>
      </c>
      <c r="N40" s="269">
        <v>76568</v>
      </c>
      <c r="O40" s="271">
        <v>2965</v>
      </c>
      <c r="P40" s="273">
        <v>198805</v>
      </c>
      <c r="Q40" s="290">
        <v>3.4403661786591906</v>
      </c>
    </row>
    <row r="41" spans="1:17" x14ac:dyDescent="0.25">
      <c r="A41" s="76" t="s">
        <v>42</v>
      </c>
      <c r="B41" s="269">
        <v>84143</v>
      </c>
      <c r="C41" s="267">
        <v>0</v>
      </c>
      <c r="D41" s="271">
        <v>3799</v>
      </c>
      <c r="E41" s="267">
        <v>0</v>
      </c>
      <c r="F41" s="271">
        <v>5781</v>
      </c>
      <c r="G41" s="267">
        <v>0</v>
      </c>
      <c r="H41" s="266">
        <v>13</v>
      </c>
      <c r="I41" s="267">
        <v>65</v>
      </c>
      <c r="J41" s="267">
        <v>75</v>
      </c>
      <c r="K41" s="269">
        <v>93723</v>
      </c>
      <c r="L41" s="288">
        <v>1.6926980801531544</v>
      </c>
      <c r="M41" s="291">
        <v>1924</v>
      </c>
      <c r="N41" s="269">
        <v>48720</v>
      </c>
      <c r="O41" s="267">
        <v>0</v>
      </c>
      <c r="P41" s="273">
        <v>138265</v>
      </c>
      <c r="Q41" s="290">
        <v>2.497155447994365</v>
      </c>
    </row>
    <row r="42" spans="1:17" x14ac:dyDescent="0.25">
      <c r="A42" s="76" t="s">
        <v>43</v>
      </c>
      <c r="B42" s="269">
        <v>109894</v>
      </c>
      <c r="C42" s="267">
        <v>0</v>
      </c>
      <c r="D42" s="271">
        <v>1243</v>
      </c>
      <c r="E42" s="267">
        <v>0</v>
      </c>
      <c r="F42" s="271">
        <v>1490</v>
      </c>
      <c r="G42" s="267">
        <v>0</v>
      </c>
      <c r="H42" s="266">
        <v>1</v>
      </c>
      <c r="I42" s="267">
        <v>53</v>
      </c>
      <c r="J42" s="267">
        <v>37</v>
      </c>
      <c r="K42" s="269">
        <v>112627</v>
      </c>
      <c r="L42" s="288">
        <v>2.0368387738493534</v>
      </c>
      <c r="M42" s="291">
        <v>4616</v>
      </c>
      <c r="N42" s="269">
        <v>24803</v>
      </c>
      <c r="O42" s="267">
        <v>0</v>
      </c>
      <c r="P42" s="273">
        <v>92561</v>
      </c>
      <c r="Q42" s="290">
        <v>1.6739488199656389</v>
      </c>
    </row>
    <row r="43" spans="1:17" x14ac:dyDescent="0.25">
      <c r="A43" s="76" t="s">
        <v>44</v>
      </c>
      <c r="B43" s="269">
        <v>98800</v>
      </c>
      <c r="C43" s="267">
        <v>0</v>
      </c>
      <c r="D43" s="267">
        <v>840</v>
      </c>
      <c r="E43" s="267">
        <v>0</v>
      </c>
      <c r="F43" s="267">
        <v>350</v>
      </c>
      <c r="G43" s="267">
        <v>0</v>
      </c>
      <c r="H43" s="266">
        <v>3</v>
      </c>
      <c r="I43" s="267">
        <v>55</v>
      </c>
      <c r="J43" s="267">
        <v>198</v>
      </c>
      <c r="K43" s="269">
        <v>99990</v>
      </c>
      <c r="L43" s="288">
        <v>2.2507597073719752</v>
      </c>
      <c r="M43" s="289">
        <v>862</v>
      </c>
      <c r="N43" s="269">
        <v>8400</v>
      </c>
      <c r="O43" s="267">
        <v>0</v>
      </c>
      <c r="P43" s="273">
        <v>29761</v>
      </c>
      <c r="Q43" s="290">
        <v>0.66991558806978058</v>
      </c>
    </row>
    <row r="44" spans="1:17" x14ac:dyDescent="0.25">
      <c r="A44" s="76" t="s">
        <v>45</v>
      </c>
      <c r="B44" s="269">
        <v>84820</v>
      </c>
      <c r="C44" s="267">
        <v>320</v>
      </c>
      <c r="D44" s="271">
        <v>5271</v>
      </c>
      <c r="E44" s="267">
        <v>3502</v>
      </c>
      <c r="F44" s="267">
        <v>116</v>
      </c>
      <c r="G44" s="267">
        <v>0</v>
      </c>
      <c r="H44" s="266">
        <v>2</v>
      </c>
      <c r="I44" s="267">
        <v>54</v>
      </c>
      <c r="J44" s="267">
        <v>48</v>
      </c>
      <c r="K44" s="269">
        <v>94029</v>
      </c>
      <c r="L44" s="288">
        <v>1.95113296812749</v>
      </c>
      <c r="M44" s="291">
        <v>2340</v>
      </c>
      <c r="N44" s="269">
        <v>35500</v>
      </c>
      <c r="O44" s="271">
        <v>8212</v>
      </c>
      <c r="P44" s="273">
        <v>96504</v>
      </c>
      <c r="Q44" s="290">
        <v>2.0024900398406373</v>
      </c>
    </row>
    <row r="45" spans="1:17" x14ac:dyDescent="0.25">
      <c r="A45" s="76" t="s">
        <v>46</v>
      </c>
      <c r="B45" s="269">
        <v>134613</v>
      </c>
      <c r="C45" s="267">
        <v>303</v>
      </c>
      <c r="D45" s="271">
        <v>9266</v>
      </c>
      <c r="E45" s="267">
        <v>0</v>
      </c>
      <c r="F45" s="271">
        <v>15090</v>
      </c>
      <c r="G45" s="267">
        <v>0</v>
      </c>
      <c r="H45" s="266">
        <v>6</v>
      </c>
      <c r="I45" s="267">
        <v>58</v>
      </c>
      <c r="J45" s="267">
        <v>89</v>
      </c>
      <c r="K45" s="269">
        <v>159272</v>
      </c>
      <c r="L45" s="288">
        <v>3.3123700191331835</v>
      </c>
      <c r="M45" s="291">
        <v>4980</v>
      </c>
      <c r="N45" s="269">
        <v>25466</v>
      </c>
      <c r="O45" s="267">
        <v>114</v>
      </c>
      <c r="P45" s="273">
        <v>187384</v>
      </c>
      <c r="Q45" s="290">
        <v>3.8970135596040261</v>
      </c>
    </row>
    <row r="46" spans="1:17" x14ac:dyDescent="0.25">
      <c r="A46" s="76" t="s">
        <v>47</v>
      </c>
      <c r="B46" s="269">
        <v>157054</v>
      </c>
      <c r="C46" s="267">
        <v>0</v>
      </c>
      <c r="D46" s="271">
        <v>5516</v>
      </c>
      <c r="E46" s="267">
        <v>0</v>
      </c>
      <c r="F46" s="271">
        <v>2466</v>
      </c>
      <c r="G46" s="267">
        <v>0</v>
      </c>
      <c r="H46" s="266">
        <v>1</v>
      </c>
      <c r="I46" s="267">
        <v>53</v>
      </c>
      <c r="J46" s="267">
        <v>148</v>
      </c>
      <c r="K46" s="269">
        <v>165036</v>
      </c>
      <c r="L46" s="288">
        <v>3.3173065326633164</v>
      </c>
      <c r="M46" s="291">
        <v>2115</v>
      </c>
      <c r="N46" s="269">
        <v>24658</v>
      </c>
      <c r="O46" s="267">
        <v>0</v>
      </c>
      <c r="P46" s="273">
        <v>76218</v>
      </c>
      <c r="Q46" s="290">
        <v>1.5320201005025125</v>
      </c>
    </row>
    <row r="47" spans="1:17" x14ac:dyDescent="0.25">
      <c r="A47" s="47"/>
      <c r="B47" s="54"/>
      <c r="C47" s="48"/>
      <c r="D47" s="48"/>
      <c r="E47" s="48"/>
      <c r="F47" s="48"/>
      <c r="G47" s="48"/>
      <c r="H47" s="54"/>
      <c r="I47" s="48"/>
      <c r="J47" s="48"/>
      <c r="K47" s="54"/>
      <c r="L47" s="55"/>
      <c r="M47" s="78"/>
      <c r="N47" s="54"/>
      <c r="O47" s="48"/>
      <c r="P47" s="55"/>
      <c r="Q47" s="55"/>
    </row>
    <row r="48" spans="1:17" x14ac:dyDescent="0.25">
      <c r="A48" s="75" t="s">
        <v>48</v>
      </c>
      <c r="B48" s="70"/>
      <c r="C48" s="72"/>
      <c r="D48" s="72"/>
      <c r="E48" s="72"/>
      <c r="F48" s="72"/>
      <c r="G48" s="72"/>
      <c r="H48" s="70"/>
      <c r="I48" s="72"/>
      <c r="J48" s="72"/>
      <c r="K48" s="269"/>
      <c r="L48" s="292"/>
      <c r="M48" s="46"/>
      <c r="N48" s="70"/>
      <c r="O48" s="72"/>
      <c r="P48" s="265"/>
      <c r="Q48" s="292"/>
    </row>
    <row r="49" spans="1:17" x14ac:dyDescent="0.25">
      <c r="A49" s="76" t="s">
        <v>49</v>
      </c>
      <c r="B49" s="269">
        <v>146664</v>
      </c>
      <c r="C49" s="267">
        <v>351</v>
      </c>
      <c r="D49" s="271">
        <v>4589</v>
      </c>
      <c r="E49" s="267">
        <v>0</v>
      </c>
      <c r="F49" s="271">
        <v>8584</v>
      </c>
      <c r="G49" s="267">
        <v>0</v>
      </c>
      <c r="H49" s="266">
        <v>3</v>
      </c>
      <c r="I49" s="267">
        <v>55</v>
      </c>
      <c r="J49" s="267">
        <v>202</v>
      </c>
      <c r="K49" s="269">
        <v>160188</v>
      </c>
      <c r="L49" s="288">
        <v>2.5486134313397928</v>
      </c>
      <c r="M49" s="291">
        <v>5128</v>
      </c>
      <c r="N49" s="269">
        <v>34420</v>
      </c>
      <c r="O49" s="267">
        <v>181</v>
      </c>
      <c r="P49" s="273">
        <v>111981</v>
      </c>
      <c r="Q49" s="290">
        <v>1.7816333349243474</v>
      </c>
    </row>
    <row r="50" spans="1:17" x14ac:dyDescent="0.25">
      <c r="A50" s="76" t="s">
        <v>50</v>
      </c>
      <c r="B50" s="269">
        <v>54775</v>
      </c>
      <c r="C50" s="267">
        <v>0</v>
      </c>
      <c r="D50" s="271">
        <v>2194</v>
      </c>
      <c r="E50" s="267">
        <v>0</v>
      </c>
      <c r="F50" s="271">
        <v>3157</v>
      </c>
      <c r="G50" s="267">
        <v>0</v>
      </c>
      <c r="H50" s="266">
        <v>17</v>
      </c>
      <c r="I50" s="267">
        <v>69</v>
      </c>
      <c r="J50" s="267">
        <v>63</v>
      </c>
      <c r="K50" s="269">
        <v>60126</v>
      </c>
      <c r="L50" s="288">
        <v>0.87594877697003248</v>
      </c>
      <c r="M50" s="291">
        <v>3614</v>
      </c>
      <c r="N50" s="269">
        <v>31596</v>
      </c>
      <c r="O50" s="267">
        <v>0</v>
      </c>
      <c r="P50" s="273">
        <v>102062</v>
      </c>
      <c r="Q50" s="290">
        <v>1.4868955871855014</v>
      </c>
    </row>
    <row r="51" spans="1:17" x14ac:dyDescent="0.25">
      <c r="A51" s="76" t="s">
        <v>51</v>
      </c>
      <c r="B51" s="269">
        <v>133869</v>
      </c>
      <c r="C51" s="267">
        <v>470</v>
      </c>
      <c r="D51" s="271">
        <v>2543</v>
      </c>
      <c r="E51" s="267">
        <v>1</v>
      </c>
      <c r="F51" s="271">
        <v>8496</v>
      </c>
      <c r="G51" s="267">
        <v>0</v>
      </c>
      <c r="H51" s="266">
        <v>6</v>
      </c>
      <c r="I51" s="267">
        <v>58</v>
      </c>
      <c r="J51" s="267">
        <v>220</v>
      </c>
      <c r="K51" s="269">
        <v>145379</v>
      </c>
      <c r="L51" s="288">
        <v>2.1330017459688659</v>
      </c>
      <c r="M51" s="291">
        <v>11903</v>
      </c>
      <c r="N51" s="269">
        <v>27270</v>
      </c>
      <c r="O51" s="267">
        <v>538</v>
      </c>
      <c r="P51" s="273">
        <v>119518</v>
      </c>
      <c r="Q51" s="290">
        <v>1.7535689657702069</v>
      </c>
    </row>
    <row r="52" spans="1:17" x14ac:dyDescent="0.25">
      <c r="A52" s="76" t="s">
        <v>52</v>
      </c>
      <c r="B52" s="269">
        <v>159067</v>
      </c>
      <c r="C52" s="267">
        <v>616</v>
      </c>
      <c r="D52" s="271">
        <v>4423</v>
      </c>
      <c r="E52" s="267">
        <v>0</v>
      </c>
      <c r="F52" s="271">
        <v>9325</v>
      </c>
      <c r="G52" s="267">
        <v>0</v>
      </c>
      <c r="H52" s="266">
        <v>9</v>
      </c>
      <c r="I52" s="267">
        <v>61</v>
      </c>
      <c r="J52" s="267">
        <v>186</v>
      </c>
      <c r="K52" s="269">
        <v>173431</v>
      </c>
      <c r="L52" s="288">
        <v>2.2554555622025125</v>
      </c>
      <c r="M52" s="291">
        <v>8913</v>
      </c>
      <c r="N52" s="269">
        <v>135068</v>
      </c>
      <c r="O52" s="271">
        <v>2041</v>
      </c>
      <c r="P52" s="273">
        <v>390447</v>
      </c>
      <c r="Q52" s="290">
        <v>5.077730382084428</v>
      </c>
    </row>
    <row r="53" spans="1:17" x14ac:dyDescent="0.25">
      <c r="A53" s="76" t="s">
        <v>53</v>
      </c>
      <c r="B53" s="269">
        <v>137091</v>
      </c>
      <c r="C53" s="267">
        <v>0</v>
      </c>
      <c r="D53" s="271">
        <v>14023</v>
      </c>
      <c r="E53" s="267">
        <v>0</v>
      </c>
      <c r="F53" s="267">
        <v>8</v>
      </c>
      <c r="G53" s="267">
        <v>0</v>
      </c>
      <c r="H53" s="266">
        <v>2</v>
      </c>
      <c r="I53" s="267">
        <v>54</v>
      </c>
      <c r="J53" s="267">
        <v>21</v>
      </c>
      <c r="K53" s="269">
        <v>151122</v>
      </c>
      <c r="L53" s="288">
        <v>2.0087195778448286</v>
      </c>
      <c r="M53" s="289">
        <v>3</v>
      </c>
      <c r="N53" s="269">
        <v>40361</v>
      </c>
      <c r="O53" s="267">
        <v>0</v>
      </c>
      <c r="P53" s="273">
        <v>131160</v>
      </c>
      <c r="Q53" s="290">
        <v>1.7433838873898422</v>
      </c>
    </row>
    <row r="54" spans="1:17" x14ac:dyDescent="0.25">
      <c r="A54" s="78"/>
      <c r="B54" s="131"/>
      <c r="C54" s="261"/>
      <c r="D54" s="261"/>
      <c r="E54" s="261"/>
      <c r="F54" s="261"/>
      <c r="G54" s="261"/>
      <c r="H54" s="131"/>
      <c r="I54" s="261"/>
      <c r="J54" s="261"/>
      <c r="K54" s="131"/>
      <c r="L54" s="293"/>
      <c r="M54" s="274"/>
      <c r="N54" s="131"/>
      <c r="O54" s="261"/>
      <c r="P54" s="260"/>
      <c r="Q54" s="293"/>
    </row>
    <row r="55" spans="1:17" x14ac:dyDescent="0.25">
      <c r="A55" s="75" t="s">
        <v>54</v>
      </c>
      <c r="B55" s="70"/>
      <c r="C55" s="72"/>
      <c r="D55" s="72"/>
      <c r="E55" s="72"/>
      <c r="F55" s="72"/>
      <c r="G55" s="72"/>
      <c r="H55" s="70"/>
      <c r="I55" s="72"/>
      <c r="J55" s="72"/>
      <c r="K55" s="70"/>
      <c r="L55" s="292"/>
      <c r="M55" s="270"/>
      <c r="N55" s="70"/>
      <c r="O55" s="72"/>
      <c r="P55" s="265"/>
      <c r="Q55" s="292"/>
    </row>
    <row r="56" spans="1:17" x14ac:dyDescent="0.25">
      <c r="A56" s="76" t="s">
        <v>55</v>
      </c>
      <c r="B56" s="269">
        <v>142199</v>
      </c>
      <c r="C56" s="267">
        <v>618</v>
      </c>
      <c r="D56" s="271">
        <v>4836</v>
      </c>
      <c r="E56" s="267">
        <v>34</v>
      </c>
      <c r="F56" s="271">
        <v>7117</v>
      </c>
      <c r="G56" s="267">
        <v>0</v>
      </c>
      <c r="H56" s="266">
        <v>27</v>
      </c>
      <c r="I56" s="267">
        <v>79</v>
      </c>
      <c r="J56" s="267">
        <v>134</v>
      </c>
      <c r="K56" s="266">
        <v>154804</v>
      </c>
      <c r="L56" s="288">
        <v>1.4283183554464765</v>
      </c>
      <c r="M56" s="291">
        <v>6897</v>
      </c>
      <c r="N56" s="269">
        <v>55521</v>
      </c>
      <c r="O56" s="271">
        <v>1300</v>
      </c>
      <c r="P56" s="273">
        <v>209299</v>
      </c>
      <c r="Q56" s="290">
        <v>1.9311232492480301</v>
      </c>
    </row>
    <row r="57" spans="1:17" x14ac:dyDescent="0.25">
      <c r="A57" s="76" t="s">
        <v>56</v>
      </c>
      <c r="B57" s="269">
        <v>186619</v>
      </c>
      <c r="C57" s="271">
        <v>1429</v>
      </c>
      <c r="D57" s="271">
        <v>5634</v>
      </c>
      <c r="E57" s="267">
        <v>769</v>
      </c>
      <c r="F57" s="271">
        <v>8680</v>
      </c>
      <c r="G57" s="267">
        <v>0</v>
      </c>
      <c r="H57" s="266">
        <v>3</v>
      </c>
      <c r="I57" s="267">
        <v>55</v>
      </c>
      <c r="J57" s="267">
        <v>199</v>
      </c>
      <c r="K57" s="266">
        <v>203131</v>
      </c>
      <c r="L57" s="288">
        <v>2.0629138400292479</v>
      </c>
      <c r="M57" s="291">
        <v>4977</v>
      </c>
      <c r="N57" s="269">
        <v>155394</v>
      </c>
      <c r="O57" s="271">
        <v>11642</v>
      </c>
      <c r="P57" s="273">
        <v>355134</v>
      </c>
      <c r="Q57" s="290">
        <v>3.6065930048340578</v>
      </c>
    </row>
    <row r="58" spans="1:17" x14ac:dyDescent="0.25">
      <c r="A58" s="76" t="s">
        <v>57</v>
      </c>
      <c r="B58" s="269">
        <v>73060</v>
      </c>
      <c r="C58" s="267">
        <v>456</v>
      </c>
      <c r="D58" s="267">
        <v>53</v>
      </c>
      <c r="E58" s="267">
        <v>843</v>
      </c>
      <c r="F58" s="267">
        <v>39</v>
      </c>
      <c r="G58" s="267">
        <v>0</v>
      </c>
      <c r="H58" s="266">
        <v>0</v>
      </c>
      <c r="I58" s="267">
        <v>52</v>
      </c>
      <c r="J58" s="267">
        <v>179</v>
      </c>
      <c r="K58" s="266">
        <v>74451</v>
      </c>
      <c r="L58" s="288">
        <v>0.92808526551982051</v>
      </c>
      <c r="M58" s="291">
        <v>14521</v>
      </c>
      <c r="N58" s="269">
        <v>22478</v>
      </c>
      <c r="O58" s="271">
        <v>4184</v>
      </c>
      <c r="P58" s="273">
        <v>76896</v>
      </c>
      <c r="Q58" s="290">
        <v>0.95856394913986542</v>
      </c>
    </row>
    <row r="59" spans="1:17" x14ac:dyDescent="0.25">
      <c r="A59" s="76" t="s">
        <v>58</v>
      </c>
      <c r="B59" s="269">
        <v>313143</v>
      </c>
      <c r="C59" s="267">
        <v>423</v>
      </c>
      <c r="D59" s="271">
        <v>4601</v>
      </c>
      <c r="E59" s="267">
        <v>0</v>
      </c>
      <c r="F59" s="271">
        <v>9083</v>
      </c>
      <c r="G59" s="267">
        <v>0</v>
      </c>
      <c r="H59" s="266">
        <v>12</v>
      </c>
      <c r="I59" s="267">
        <v>64</v>
      </c>
      <c r="J59" s="267">
        <v>263</v>
      </c>
      <c r="K59" s="266">
        <v>327250</v>
      </c>
      <c r="L59" s="288">
        <v>3.6003872685465326</v>
      </c>
      <c r="M59" s="291">
        <v>10532</v>
      </c>
      <c r="N59" s="269">
        <v>112405</v>
      </c>
      <c r="O59" s="267">
        <v>619</v>
      </c>
      <c r="P59" s="273">
        <v>325109</v>
      </c>
      <c r="Q59" s="290">
        <v>3.5768320992815728</v>
      </c>
    </row>
    <row r="60" spans="1:17" x14ac:dyDescent="0.25">
      <c r="A60" s="76" t="s">
        <v>59</v>
      </c>
      <c r="B60" s="269">
        <v>203967</v>
      </c>
      <c r="C60" s="267">
        <v>0</v>
      </c>
      <c r="D60" s="271">
        <v>6190</v>
      </c>
      <c r="E60" s="267">
        <v>0</v>
      </c>
      <c r="F60" s="271">
        <v>15750</v>
      </c>
      <c r="G60" s="267">
        <v>0</v>
      </c>
      <c r="H60" s="266">
        <v>2</v>
      </c>
      <c r="I60" s="267">
        <v>54</v>
      </c>
      <c r="J60" s="267">
        <v>71</v>
      </c>
      <c r="K60" s="266">
        <v>225907</v>
      </c>
      <c r="L60" s="288">
        <v>2.1686378035902849</v>
      </c>
      <c r="M60" s="291">
        <v>4137</v>
      </c>
      <c r="N60" s="269">
        <v>51110</v>
      </c>
      <c r="O60" s="267">
        <v>0</v>
      </c>
      <c r="P60" s="273">
        <v>343504</v>
      </c>
      <c r="Q60" s="290">
        <v>3.2975328789478735</v>
      </c>
    </row>
    <row r="61" spans="1:17" x14ac:dyDescent="0.25">
      <c r="A61" s="77"/>
      <c r="B61" s="131"/>
      <c r="C61" s="261"/>
      <c r="D61" s="261"/>
      <c r="E61" s="261"/>
      <c r="F61" s="261"/>
      <c r="G61" s="261"/>
      <c r="H61" s="131"/>
      <c r="I61" s="261"/>
      <c r="J61" s="261"/>
      <c r="K61" s="294"/>
      <c r="L61" s="293"/>
      <c r="M61" s="78"/>
      <c r="N61" s="131"/>
      <c r="O61" s="261"/>
      <c r="P61" s="260"/>
      <c r="Q61" s="293"/>
    </row>
    <row r="62" spans="1:17" x14ac:dyDescent="0.25">
      <c r="A62" s="75" t="s">
        <v>60</v>
      </c>
      <c r="B62" s="70"/>
      <c r="C62" s="72"/>
      <c r="D62" s="72"/>
      <c r="E62" s="72"/>
      <c r="F62" s="72"/>
      <c r="G62" s="72"/>
      <c r="H62" s="70"/>
      <c r="I62" s="72"/>
      <c r="J62" s="72"/>
      <c r="K62" s="266"/>
      <c r="L62" s="292"/>
      <c r="M62" s="46"/>
      <c r="N62" s="70"/>
      <c r="O62" s="72"/>
      <c r="P62" s="265"/>
      <c r="Q62" s="292"/>
    </row>
    <row r="63" spans="1:17" x14ac:dyDescent="0.25">
      <c r="A63" s="76" t="s">
        <v>61</v>
      </c>
      <c r="B63" s="269">
        <v>377438</v>
      </c>
      <c r="C63" s="267">
        <v>866</v>
      </c>
      <c r="D63" s="271">
        <v>13383</v>
      </c>
      <c r="E63" s="267">
        <v>1</v>
      </c>
      <c r="F63" s="271">
        <v>29560</v>
      </c>
      <c r="G63" s="267">
        <v>0</v>
      </c>
      <c r="H63" s="266">
        <v>10</v>
      </c>
      <c r="I63" s="267">
        <v>62</v>
      </c>
      <c r="J63" s="267">
        <v>390</v>
      </c>
      <c r="K63" s="266">
        <v>421248</v>
      </c>
      <c r="L63" s="288">
        <v>1.940037027826135</v>
      </c>
      <c r="M63" s="291">
        <v>4966</v>
      </c>
      <c r="N63" s="269">
        <v>233873</v>
      </c>
      <c r="O63" s="271">
        <v>1986</v>
      </c>
      <c r="P63" s="273">
        <v>612277</v>
      </c>
      <c r="Q63" s="290">
        <v>2.7987886544922636</v>
      </c>
    </row>
    <row r="64" spans="1:17" x14ac:dyDescent="0.25">
      <c r="A64" s="76" t="s">
        <v>62</v>
      </c>
      <c r="B64" s="269">
        <v>496400</v>
      </c>
      <c r="C64" s="271">
        <v>35867</v>
      </c>
      <c r="D64" s="271">
        <v>31039</v>
      </c>
      <c r="E64" s="267">
        <v>1328</v>
      </c>
      <c r="F64" s="271">
        <v>31920</v>
      </c>
      <c r="G64" s="267">
        <v>296</v>
      </c>
      <c r="H64" s="266">
        <v>10</v>
      </c>
      <c r="I64" s="267">
        <v>62</v>
      </c>
      <c r="J64" s="267">
        <v>747</v>
      </c>
      <c r="K64" s="266">
        <v>596850</v>
      </c>
      <c r="L64" s="288">
        <v>2.0640322028447229</v>
      </c>
      <c r="M64" s="291">
        <v>162508</v>
      </c>
      <c r="N64" s="269">
        <v>320049</v>
      </c>
      <c r="O64" s="295">
        <v>40700</v>
      </c>
      <c r="P64" s="273">
        <v>1112663</v>
      </c>
      <c r="Q64" s="290">
        <v>3.8478215010703156</v>
      </c>
    </row>
    <row r="65" spans="1:17" x14ac:dyDescent="0.25">
      <c r="A65" s="76" t="s">
        <v>63</v>
      </c>
      <c r="B65" s="269">
        <v>317704</v>
      </c>
      <c r="C65" s="296" t="s">
        <v>357</v>
      </c>
      <c r="D65" s="271">
        <v>13643</v>
      </c>
      <c r="E65" s="296" t="s">
        <v>357</v>
      </c>
      <c r="F65" s="271">
        <v>20524</v>
      </c>
      <c r="G65" s="296" t="s">
        <v>357</v>
      </c>
      <c r="H65" s="297" t="s">
        <v>357</v>
      </c>
      <c r="I65" s="267">
        <v>52</v>
      </c>
      <c r="J65" s="267">
        <v>76</v>
      </c>
      <c r="K65" s="266">
        <v>351871</v>
      </c>
      <c r="L65" s="288">
        <v>1.9687403834856123</v>
      </c>
      <c r="M65" s="291">
        <v>9154</v>
      </c>
      <c r="N65" s="269">
        <v>137326</v>
      </c>
      <c r="O65" s="296" t="s">
        <v>357</v>
      </c>
      <c r="P65" s="273">
        <v>594011</v>
      </c>
      <c r="Q65" s="290">
        <v>3.3235289180826837</v>
      </c>
    </row>
    <row r="66" spans="1:17" x14ac:dyDescent="0.25">
      <c r="A66" s="76" t="s">
        <v>64</v>
      </c>
      <c r="B66" s="269">
        <v>594972</v>
      </c>
      <c r="C66" s="271">
        <v>1607</v>
      </c>
      <c r="D66" s="271">
        <v>26314</v>
      </c>
      <c r="E66" s="267">
        <v>0</v>
      </c>
      <c r="F66" s="271">
        <v>39831</v>
      </c>
      <c r="G66" s="267">
        <v>0</v>
      </c>
      <c r="H66" s="266">
        <v>5</v>
      </c>
      <c r="I66" s="267">
        <v>57</v>
      </c>
      <c r="J66" s="267">
        <v>754</v>
      </c>
      <c r="K66" s="266">
        <v>662724</v>
      </c>
      <c r="L66" s="288">
        <v>2.6653635935859845</v>
      </c>
      <c r="M66" s="291">
        <v>2939</v>
      </c>
      <c r="N66" s="269">
        <v>142271</v>
      </c>
      <c r="O66" s="271">
        <v>2117</v>
      </c>
      <c r="P66" s="273">
        <v>337058</v>
      </c>
      <c r="Q66" s="290">
        <v>1.3555901432978206</v>
      </c>
    </row>
    <row r="67" spans="1:17" ht="15.75" thickBot="1" x14ac:dyDescent="0.3">
      <c r="A67" s="76" t="s">
        <v>65</v>
      </c>
      <c r="B67" s="269">
        <v>247381</v>
      </c>
      <c r="C67" s="267">
        <v>653</v>
      </c>
      <c r="D67" s="271">
        <v>10741</v>
      </c>
      <c r="E67" s="267">
        <v>0</v>
      </c>
      <c r="F67" s="271">
        <v>29086</v>
      </c>
      <c r="G67" s="267">
        <v>0</v>
      </c>
      <c r="H67" s="266">
        <v>4</v>
      </c>
      <c r="I67" s="267">
        <v>56</v>
      </c>
      <c r="J67" s="267">
        <v>999</v>
      </c>
      <c r="K67" s="266">
        <v>287861</v>
      </c>
      <c r="L67" s="288">
        <v>1.7635515965398094</v>
      </c>
      <c r="M67" s="291">
        <v>16421</v>
      </c>
      <c r="N67" s="269">
        <v>211770</v>
      </c>
      <c r="O67" s="271">
        <v>1274</v>
      </c>
      <c r="P67" s="273">
        <v>958072</v>
      </c>
      <c r="Q67" s="290">
        <v>5.8695321881049818</v>
      </c>
    </row>
    <row r="68" spans="1:17" ht="44.25" customHeight="1" thickBot="1" x14ac:dyDescent="0.3">
      <c r="A68" s="58"/>
      <c r="B68" s="332" t="s">
        <v>82</v>
      </c>
      <c r="C68" s="333"/>
      <c r="D68" s="333"/>
      <c r="E68" s="333"/>
      <c r="F68" s="333"/>
      <c r="G68" s="333"/>
      <c r="H68" s="332" t="s">
        <v>83</v>
      </c>
      <c r="I68" s="334"/>
      <c r="J68" s="172" t="s">
        <v>84</v>
      </c>
      <c r="K68" s="337" t="s">
        <v>635</v>
      </c>
      <c r="L68" s="338"/>
      <c r="M68" s="339" t="s">
        <v>636</v>
      </c>
      <c r="N68" s="335" t="s">
        <v>85</v>
      </c>
      <c r="O68" s="335"/>
      <c r="P68" s="335"/>
      <c r="Q68" s="336"/>
    </row>
    <row r="69" spans="1:17" ht="44.25" customHeight="1" thickBot="1" x14ac:dyDescent="0.3">
      <c r="A69" s="155" t="s">
        <v>11</v>
      </c>
      <c r="B69" s="150" t="s">
        <v>77</v>
      </c>
      <c r="C69" s="151" t="s">
        <v>637</v>
      </c>
      <c r="D69" s="151" t="s">
        <v>630</v>
      </c>
      <c r="E69" s="151" t="s">
        <v>86</v>
      </c>
      <c r="F69" s="151" t="s">
        <v>631</v>
      </c>
      <c r="G69" s="152" t="s">
        <v>632</v>
      </c>
      <c r="H69" s="152" t="s">
        <v>633</v>
      </c>
      <c r="I69" s="256" t="s">
        <v>647</v>
      </c>
      <c r="J69" s="151" t="s">
        <v>77</v>
      </c>
      <c r="K69" s="151" t="s">
        <v>605</v>
      </c>
      <c r="L69" s="170" t="s">
        <v>89</v>
      </c>
      <c r="M69" s="340"/>
      <c r="N69" s="171" t="s">
        <v>88</v>
      </c>
      <c r="O69" s="153" t="s">
        <v>364</v>
      </c>
      <c r="P69" s="153" t="s">
        <v>7</v>
      </c>
      <c r="Q69" s="154" t="s">
        <v>89</v>
      </c>
    </row>
    <row r="70" spans="1:17" x14ac:dyDescent="0.25">
      <c r="A70" s="110"/>
      <c r="B70" s="298"/>
      <c r="C70" s="299"/>
      <c r="D70" s="299"/>
      <c r="E70" s="299"/>
      <c r="F70" s="299"/>
      <c r="G70" s="299"/>
      <c r="H70" s="298"/>
      <c r="I70" s="299"/>
      <c r="J70" s="299"/>
      <c r="K70" s="300"/>
      <c r="L70" s="288"/>
      <c r="M70" s="110"/>
      <c r="N70" s="298"/>
      <c r="O70" s="299"/>
      <c r="P70" s="301"/>
      <c r="Q70" s="288"/>
    </row>
    <row r="71" spans="1:17" x14ac:dyDescent="0.25">
      <c r="A71" s="75" t="s">
        <v>66</v>
      </c>
      <c r="B71" s="70"/>
      <c r="C71" s="72"/>
      <c r="D71" s="72"/>
      <c r="E71" s="72"/>
      <c r="F71" s="72"/>
      <c r="G71" s="72"/>
      <c r="H71" s="70"/>
      <c r="I71" s="72"/>
      <c r="J71" s="72"/>
      <c r="K71" s="266"/>
      <c r="L71" s="292"/>
      <c r="M71" s="46"/>
      <c r="N71" s="70"/>
      <c r="O71" s="72"/>
      <c r="P71" s="265"/>
      <c r="Q71" s="292"/>
    </row>
    <row r="72" spans="1:17" x14ac:dyDescent="0.25">
      <c r="A72" s="76" t="s">
        <v>67</v>
      </c>
      <c r="B72" s="269">
        <v>14280</v>
      </c>
      <c r="C72" s="267">
        <v>0</v>
      </c>
      <c r="D72" s="267">
        <v>17</v>
      </c>
      <c r="E72" s="267">
        <v>0</v>
      </c>
      <c r="F72" s="267">
        <v>398</v>
      </c>
      <c r="G72" s="267">
        <v>0</v>
      </c>
      <c r="H72" s="266">
        <v>0</v>
      </c>
      <c r="I72" s="267">
        <v>52</v>
      </c>
      <c r="J72" s="267">
        <v>15</v>
      </c>
      <c r="K72" s="266">
        <v>14695</v>
      </c>
      <c r="L72" s="288">
        <v>4.3322523584905657</v>
      </c>
      <c r="M72" s="289">
        <v>492</v>
      </c>
      <c r="N72" s="269">
        <v>1339</v>
      </c>
      <c r="O72" s="267">
        <v>0</v>
      </c>
      <c r="P72" s="273">
        <v>14580</v>
      </c>
      <c r="Q72" s="290">
        <v>4.2983490566037732</v>
      </c>
    </row>
    <row r="73" spans="1:17" x14ac:dyDescent="0.25">
      <c r="A73" s="76" t="s">
        <v>68</v>
      </c>
      <c r="B73" s="269">
        <v>85432</v>
      </c>
      <c r="C73" s="267">
        <v>0</v>
      </c>
      <c r="D73" s="271">
        <v>3662</v>
      </c>
      <c r="E73" s="267">
        <v>0</v>
      </c>
      <c r="F73" s="271">
        <v>7949</v>
      </c>
      <c r="G73" s="267">
        <v>0</v>
      </c>
      <c r="H73" s="266">
        <v>2</v>
      </c>
      <c r="I73" s="267">
        <v>54</v>
      </c>
      <c r="J73" s="267">
        <v>69</v>
      </c>
      <c r="K73" s="266">
        <v>97043</v>
      </c>
      <c r="L73" s="288">
        <v>6.3426797385620919</v>
      </c>
      <c r="M73" s="291">
        <v>2231</v>
      </c>
      <c r="N73" s="269">
        <v>22972</v>
      </c>
      <c r="O73" s="267">
        <v>0</v>
      </c>
      <c r="P73" s="273">
        <v>84366</v>
      </c>
      <c r="Q73" s="290">
        <v>5.5141176470588231</v>
      </c>
    </row>
    <row r="74" spans="1:17" ht="15.75" thickBot="1" x14ac:dyDescent="0.3">
      <c r="A74" s="78"/>
      <c r="B74" s="131"/>
      <c r="C74" s="261"/>
      <c r="D74" s="261"/>
      <c r="E74" s="261"/>
      <c r="F74" s="261"/>
      <c r="G74" s="261"/>
      <c r="H74" s="131"/>
      <c r="I74" s="261"/>
      <c r="J74" s="261"/>
      <c r="K74" s="131"/>
      <c r="L74" s="260"/>
      <c r="M74" s="261"/>
      <c r="N74" s="131"/>
      <c r="O74" s="261"/>
      <c r="P74" s="260"/>
      <c r="Q74" s="260"/>
    </row>
    <row r="75" spans="1:17" ht="15.75" thickBot="1" x14ac:dyDescent="0.3">
      <c r="A75" s="133" t="s">
        <v>643</v>
      </c>
      <c r="B75" s="302">
        <f>SUM(B6:B73)</f>
        <v>5686530</v>
      </c>
      <c r="C75" s="302">
        <f t="shared" ref="C75:K75" si="0">SUM(C6:C73)</f>
        <v>47942</v>
      </c>
      <c r="D75" s="302">
        <f t="shared" si="0"/>
        <v>200046</v>
      </c>
      <c r="E75" s="302">
        <f t="shared" si="0"/>
        <v>6594</v>
      </c>
      <c r="F75" s="302">
        <f t="shared" si="0"/>
        <v>307422</v>
      </c>
      <c r="G75" s="302">
        <f t="shared" si="0"/>
        <v>296</v>
      </c>
      <c r="H75" s="302">
        <f t="shared" si="0"/>
        <v>189</v>
      </c>
      <c r="I75" s="302">
        <f t="shared" si="0"/>
        <v>2890</v>
      </c>
      <c r="J75" s="302">
        <f t="shared" si="0"/>
        <v>7001</v>
      </c>
      <c r="K75" s="302">
        <f t="shared" si="0"/>
        <v>6248830</v>
      </c>
      <c r="L75" s="303">
        <v>2.1120916055510075</v>
      </c>
      <c r="M75" s="302">
        <f>SUM(M6:M73)</f>
        <v>378062</v>
      </c>
      <c r="N75" s="302">
        <f>SUM(N6:N73)</f>
        <v>2283115</v>
      </c>
      <c r="O75" s="302">
        <f>SUM(O6:O73)</f>
        <v>89163</v>
      </c>
      <c r="P75" s="302">
        <f>SUM(P6:P73)</f>
        <v>8033915</v>
      </c>
      <c r="Q75" s="304">
        <f>P75/2970704</f>
        <v>2.7043808470988693</v>
      </c>
    </row>
    <row r="79" spans="1:17" x14ac:dyDescent="0.25">
      <c r="A79" s="46" t="s">
        <v>634</v>
      </c>
    </row>
  </sheetData>
  <mergeCells count="15">
    <mergeCell ref="B68:G68"/>
    <mergeCell ref="H68:I68"/>
    <mergeCell ref="K68:L68"/>
    <mergeCell ref="M68:M69"/>
    <mergeCell ref="N68:Q68"/>
    <mergeCell ref="B34:G34"/>
    <mergeCell ref="H34:I34"/>
    <mergeCell ref="K34:L34"/>
    <mergeCell ref="M34:M35"/>
    <mergeCell ref="N34:Q34"/>
    <mergeCell ref="B2:G2"/>
    <mergeCell ref="H2:I2"/>
    <mergeCell ref="N2:Q2"/>
    <mergeCell ref="K2:L2"/>
    <mergeCell ref="M2:M3"/>
  </mergeCells>
  <pageMargins left="0.5" right="0.5" top="0.75" bottom="0.5" header="0.3" footer="0.3"/>
  <pageSetup paperSize="5" orientation="landscape" r:id="rId1"/>
  <headerFooter>
    <oddHeader>&amp;CMississippi Public Library System Materials and Circulation FY13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Layout" topLeftCell="A45" zoomScaleNormal="100" workbookViewId="0">
      <selection activeCell="D65" sqref="D65"/>
    </sheetView>
  </sheetViews>
  <sheetFormatPr defaultRowHeight="15" x14ac:dyDescent="0.25"/>
  <cols>
    <col min="1" max="1" width="30.85546875" style="46" customWidth="1"/>
    <col min="3" max="3" width="8.42578125" customWidth="1"/>
    <col min="7" max="7" width="8.140625" customWidth="1"/>
    <col min="9" max="10" width="10.28515625" customWidth="1"/>
    <col min="11" max="11" width="9" customWidth="1"/>
    <col min="12" max="12" width="5.5703125" customWidth="1"/>
    <col min="13" max="13" width="5.7109375" customWidth="1"/>
    <col min="14" max="15" width="9.7109375" customWidth="1"/>
    <col min="16" max="16" width="8.7109375" customWidth="1"/>
  </cols>
  <sheetData>
    <row r="1" spans="1:16" ht="15.75" thickBot="1" x14ac:dyDescent="0.3"/>
    <row r="2" spans="1:16" ht="26.25" customHeight="1" x14ac:dyDescent="0.25">
      <c r="A2" s="174"/>
      <c r="B2" s="341" t="s">
        <v>90</v>
      </c>
      <c r="C2" s="342"/>
      <c r="D2" s="342"/>
      <c r="E2" s="342"/>
      <c r="F2" s="257"/>
      <c r="G2" s="343" t="s">
        <v>91</v>
      </c>
      <c r="H2" s="344"/>
      <c r="I2" s="344"/>
      <c r="J2" s="345"/>
      <c r="K2" s="346" t="s">
        <v>638</v>
      </c>
      <c r="L2" s="347"/>
      <c r="M2" s="348"/>
      <c r="N2" s="349" t="s">
        <v>639</v>
      </c>
      <c r="O2" s="349"/>
      <c r="P2" s="350"/>
    </row>
    <row r="3" spans="1:16" ht="38.25" thickBot="1" x14ac:dyDescent="0.3">
      <c r="A3" s="173" t="s">
        <v>11</v>
      </c>
      <c r="B3" s="306" t="s">
        <v>365</v>
      </c>
      <c r="C3" s="281" t="s">
        <v>92</v>
      </c>
      <c r="D3" s="281" t="s">
        <v>93</v>
      </c>
      <c r="E3" s="305" t="s">
        <v>648</v>
      </c>
      <c r="F3" s="282" t="s">
        <v>94</v>
      </c>
      <c r="G3" s="280" t="s">
        <v>95</v>
      </c>
      <c r="H3" s="283" t="s">
        <v>96</v>
      </c>
      <c r="I3" s="281" t="s">
        <v>97</v>
      </c>
      <c r="J3" s="284" t="s">
        <v>98</v>
      </c>
      <c r="K3" s="280" t="s">
        <v>620</v>
      </c>
      <c r="L3" s="281" t="s">
        <v>619</v>
      </c>
      <c r="M3" s="282" t="s">
        <v>87</v>
      </c>
      <c r="N3" s="285" t="s">
        <v>366</v>
      </c>
      <c r="O3" s="286" t="s">
        <v>367</v>
      </c>
      <c r="P3" s="287" t="s">
        <v>618</v>
      </c>
    </row>
    <row r="4" spans="1:16" x14ac:dyDescent="0.25">
      <c r="A4" s="81"/>
      <c r="B4" s="258"/>
      <c r="C4" s="259"/>
      <c r="D4" s="259"/>
      <c r="E4" s="259"/>
      <c r="F4" s="260"/>
      <c r="G4" s="131"/>
      <c r="H4" s="261"/>
      <c r="I4" s="261"/>
      <c r="J4" s="261"/>
      <c r="K4" s="131"/>
      <c r="L4" s="261"/>
      <c r="M4" s="261"/>
      <c r="N4" s="262"/>
      <c r="O4" s="263"/>
      <c r="P4" s="264"/>
    </row>
    <row r="5" spans="1:16" x14ac:dyDescent="0.25">
      <c r="A5" s="82" t="s">
        <v>12</v>
      </c>
      <c r="B5" s="70"/>
      <c r="C5" s="72"/>
      <c r="D5" s="72"/>
      <c r="E5" s="72"/>
      <c r="F5" s="265"/>
      <c r="G5" s="70"/>
      <c r="H5" s="72"/>
      <c r="I5" s="72"/>
      <c r="J5" s="72"/>
      <c r="K5" s="70"/>
      <c r="L5" s="72"/>
      <c r="M5" s="72"/>
      <c r="N5" s="70"/>
      <c r="O5" s="72"/>
      <c r="P5" s="265"/>
    </row>
    <row r="6" spans="1:16" x14ac:dyDescent="0.25">
      <c r="A6" s="83" t="s">
        <v>13</v>
      </c>
      <c r="B6" s="266">
        <v>58</v>
      </c>
      <c r="C6" s="267">
        <v>50</v>
      </c>
      <c r="D6" s="267">
        <v>106</v>
      </c>
      <c r="E6" s="267">
        <v>54</v>
      </c>
      <c r="F6" s="268">
        <v>30</v>
      </c>
      <c r="G6" s="269">
        <v>8331</v>
      </c>
      <c r="H6" s="270">
        <v>0.95429553264604816</v>
      </c>
      <c r="I6" s="271">
        <v>2133</v>
      </c>
      <c r="J6" s="272">
        <v>0.24432989690721649</v>
      </c>
      <c r="K6" s="266">
        <v>10</v>
      </c>
      <c r="L6" s="267">
        <v>0</v>
      </c>
      <c r="M6" s="267">
        <v>15</v>
      </c>
      <c r="N6" s="266">
        <v>278</v>
      </c>
      <c r="O6" s="267">
        <v>0</v>
      </c>
      <c r="P6" s="268">
        <v>428</v>
      </c>
    </row>
    <row r="7" spans="1:16" x14ac:dyDescent="0.25">
      <c r="A7" s="83" t="s">
        <v>14</v>
      </c>
      <c r="B7" s="266">
        <v>266</v>
      </c>
      <c r="C7" s="267">
        <v>100</v>
      </c>
      <c r="D7" s="267">
        <v>76</v>
      </c>
      <c r="E7" s="267">
        <v>49</v>
      </c>
      <c r="F7" s="273">
        <v>5000</v>
      </c>
      <c r="G7" s="269">
        <v>36800</v>
      </c>
      <c r="H7" s="270">
        <v>3.5306533627554448</v>
      </c>
      <c r="I7" s="271">
        <v>2349</v>
      </c>
      <c r="J7" s="272">
        <v>0.22536697687805815</v>
      </c>
      <c r="K7" s="266">
        <v>16</v>
      </c>
      <c r="L7" s="267">
        <v>1</v>
      </c>
      <c r="M7" s="267">
        <v>36</v>
      </c>
      <c r="N7" s="266">
        <v>543</v>
      </c>
      <c r="O7" s="267">
        <v>24</v>
      </c>
      <c r="P7" s="273">
        <v>1183</v>
      </c>
    </row>
    <row r="8" spans="1:16" x14ac:dyDescent="0.25">
      <c r="A8" s="83" t="s">
        <v>15</v>
      </c>
      <c r="B8" s="266">
        <v>271</v>
      </c>
      <c r="C8" s="267">
        <v>261</v>
      </c>
      <c r="D8" s="267">
        <v>518</v>
      </c>
      <c r="E8" s="267">
        <v>299</v>
      </c>
      <c r="F8" s="273">
        <v>29823</v>
      </c>
      <c r="G8" s="269">
        <v>28979</v>
      </c>
      <c r="H8" s="270">
        <v>1.4779925536798082</v>
      </c>
      <c r="I8" s="271">
        <v>5844</v>
      </c>
      <c r="J8" s="272">
        <v>0.29805681644310705</v>
      </c>
      <c r="K8" s="266">
        <v>75</v>
      </c>
      <c r="L8" s="267">
        <v>12</v>
      </c>
      <c r="M8" s="267">
        <v>107</v>
      </c>
      <c r="N8" s="269">
        <v>1350</v>
      </c>
      <c r="O8" s="267">
        <v>86</v>
      </c>
      <c r="P8" s="273">
        <v>1815</v>
      </c>
    </row>
    <row r="9" spans="1:16" x14ac:dyDescent="0.25">
      <c r="A9" s="83" t="s">
        <v>16</v>
      </c>
      <c r="B9" s="266">
        <v>70</v>
      </c>
      <c r="C9" s="267">
        <v>60</v>
      </c>
      <c r="D9" s="267">
        <v>93</v>
      </c>
      <c r="E9" s="267">
        <v>59</v>
      </c>
      <c r="F9" s="273">
        <v>6281</v>
      </c>
      <c r="G9" s="269">
        <v>37064</v>
      </c>
      <c r="H9" s="270">
        <v>3.9644881805540702</v>
      </c>
      <c r="I9" s="271">
        <v>3273</v>
      </c>
      <c r="J9" s="272">
        <v>0.3500909188148465</v>
      </c>
      <c r="K9" s="266">
        <v>42</v>
      </c>
      <c r="L9" s="267">
        <v>12</v>
      </c>
      <c r="M9" s="267">
        <v>80</v>
      </c>
      <c r="N9" s="266">
        <v>326</v>
      </c>
      <c r="O9" s="267">
        <v>120</v>
      </c>
      <c r="P9" s="268">
        <v>932</v>
      </c>
    </row>
    <row r="10" spans="1:16" x14ac:dyDescent="0.25">
      <c r="A10" s="83" t="s">
        <v>17</v>
      </c>
      <c r="B10" s="266">
        <v>138</v>
      </c>
      <c r="C10" s="267">
        <v>131</v>
      </c>
      <c r="D10" s="267">
        <v>81</v>
      </c>
      <c r="E10" s="267">
        <v>338</v>
      </c>
      <c r="F10" s="273">
        <v>17119</v>
      </c>
      <c r="G10" s="269">
        <v>24592</v>
      </c>
      <c r="H10" s="270">
        <v>2.6762433344215912</v>
      </c>
      <c r="I10" s="271">
        <v>2141</v>
      </c>
      <c r="J10" s="272">
        <v>0.23299597344651213</v>
      </c>
      <c r="K10" s="266">
        <v>31</v>
      </c>
      <c r="L10" s="267">
        <v>0</v>
      </c>
      <c r="M10" s="267">
        <v>76</v>
      </c>
      <c r="N10" s="266">
        <v>886</v>
      </c>
      <c r="O10" s="267">
        <v>0</v>
      </c>
      <c r="P10" s="273">
        <v>1785</v>
      </c>
    </row>
    <row r="11" spans="1:16" x14ac:dyDescent="0.25">
      <c r="A11" s="83" t="s">
        <v>18</v>
      </c>
      <c r="B11" s="266">
        <v>224</v>
      </c>
      <c r="C11" s="267">
        <v>205</v>
      </c>
      <c r="D11" s="267">
        <v>230</v>
      </c>
      <c r="E11" s="267">
        <v>256</v>
      </c>
      <c r="F11" s="273">
        <v>7510</v>
      </c>
      <c r="G11" s="269">
        <v>21000</v>
      </c>
      <c r="H11" s="270">
        <v>2.6929982046678638</v>
      </c>
      <c r="I11" s="271">
        <v>3500</v>
      </c>
      <c r="J11" s="272">
        <v>0.44883303411131059</v>
      </c>
      <c r="K11" s="266">
        <v>13</v>
      </c>
      <c r="L11" s="267">
        <v>10</v>
      </c>
      <c r="M11" s="267">
        <v>23</v>
      </c>
      <c r="N11" s="266">
        <v>80</v>
      </c>
      <c r="O11" s="267">
        <v>195</v>
      </c>
      <c r="P11" s="268">
        <v>275</v>
      </c>
    </row>
    <row r="12" spans="1:16" x14ac:dyDescent="0.25">
      <c r="A12" s="83" t="s">
        <v>19</v>
      </c>
      <c r="B12" s="266">
        <v>32</v>
      </c>
      <c r="C12" s="267">
        <v>31</v>
      </c>
      <c r="D12" s="267">
        <v>148</v>
      </c>
      <c r="E12" s="267">
        <v>144</v>
      </c>
      <c r="F12" s="273">
        <v>1833</v>
      </c>
      <c r="G12" s="269">
        <v>16000</v>
      </c>
      <c r="H12" s="270">
        <v>1.4262791941522552</v>
      </c>
      <c r="I12" s="271">
        <v>4200</v>
      </c>
      <c r="J12" s="272">
        <v>0.37439828846496703</v>
      </c>
      <c r="K12" s="266">
        <v>18</v>
      </c>
      <c r="L12" s="267">
        <v>0</v>
      </c>
      <c r="M12" s="267">
        <v>85</v>
      </c>
      <c r="N12" s="266">
        <v>300</v>
      </c>
      <c r="O12" s="267">
        <v>0</v>
      </c>
      <c r="P12" s="268">
        <v>440</v>
      </c>
    </row>
    <row r="13" spans="1:16" x14ac:dyDescent="0.25">
      <c r="A13" s="83" t="s">
        <v>20</v>
      </c>
      <c r="B13" s="266">
        <v>98</v>
      </c>
      <c r="C13" s="267">
        <v>72</v>
      </c>
      <c r="D13" s="267">
        <v>65</v>
      </c>
      <c r="E13" s="267">
        <v>32</v>
      </c>
      <c r="F13" s="273">
        <v>3768</v>
      </c>
      <c r="G13" s="269">
        <v>23475</v>
      </c>
      <c r="H13" s="270">
        <v>3.7954729183508489</v>
      </c>
      <c r="I13" s="271">
        <v>5226</v>
      </c>
      <c r="J13" s="272">
        <v>0.8449474535165723</v>
      </c>
      <c r="K13" s="266">
        <v>42</v>
      </c>
      <c r="L13" s="267">
        <v>0</v>
      </c>
      <c r="M13" s="267">
        <v>56</v>
      </c>
      <c r="N13" s="269">
        <v>3564</v>
      </c>
      <c r="O13" s="267">
        <v>0</v>
      </c>
      <c r="P13" s="273">
        <v>6365</v>
      </c>
    </row>
    <row r="14" spans="1:16" x14ac:dyDescent="0.25">
      <c r="A14" s="83" t="s">
        <v>21</v>
      </c>
      <c r="B14" s="266">
        <v>15</v>
      </c>
      <c r="C14" s="267">
        <v>10</v>
      </c>
      <c r="D14" s="267">
        <v>25</v>
      </c>
      <c r="E14" s="267">
        <v>10</v>
      </c>
      <c r="F14" s="273">
        <v>2500</v>
      </c>
      <c r="G14" s="269">
        <v>26468</v>
      </c>
      <c r="H14" s="270">
        <v>1.7515717027331084</v>
      </c>
      <c r="I14" s="271">
        <v>2800</v>
      </c>
      <c r="J14" s="272">
        <v>0.18529548011382438</v>
      </c>
      <c r="K14" s="266">
        <v>6</v>
      </c>
      <c r="L14" s="267">
        <v>2</v>
      </c>
      <c r="M14" s="267">
        <v>10</v>
      </c>
      <c r="N14" s="266">
        <v>250</v>
      </c>
      <c r="O14" s="267">
        <v>12</v>
      </c>
      <c r="P14" s="268">
        <v>730</v>
      </c>
    </row>
    <row r="15" spans="1:16" x14ac:dyDescent="0.25">
      <c r="A15" s="83" t="s">
        <v>353</v>
      </c>
      <c r="B15" s="266">
        <v>40</v>
      </c>
      <c r="C15" s="267">
        <v>29</v>
      </c>
      <c r="D15" s="267">
        <v>2</v>
      </c>
      <c r="E15" s="267">
        <v>1</v>
      </c>
      <c r="F15" s="268">
        <v>246</v>
      </c>
      <c r="G15" s="269">
        <v>7833</v>
      </c>
      <c r="H15" s="270">
        <v>0.83047073791348602</v>
      </c>
      <c r="I15" s="271">
        <v>3047</v>
      </c>
      <c r="J15" s="272">
        <v>0.32304919423240036</v>
      </c>
      <c r="K15" s="266">
        <v>8</v>
      </c>
      <c r="L15" s="267">
        <v>4</v>
      </c>
      <c r="M15" s="267">
        <v>12</v>
      </c>
      <c r="N15" s="266">
        <v>226</v>
      </c>
      <c r="O15" s="267">
        <v>38</v>
      </c>
      <c r="P15" s="268">
        <v>264</v>
      </c>
    </row>
    <row r="16" spans="1:16" x14ac:dyDescent="0.25">
      <c r="A16" s="83" t="s">
        <v>22</v>
      </c>
      <c r="B16" s="266">
        <v>0</v>
      </c>
      <c r="C16" s="267">
        <v>0</v>
      </c>
      <c r="D16" s="267">
        <v>0</v>
      </c>
      <c r="E16" s="267">
        <v>0</v>
      </c>
      <c r="F16" s="273">
        <v>1571</v>
      </c>
      <c r="G16" s="269">
        <v>12460</v>
      </c>
      <c r="H16" s="270">
        <v>1.3748206995476111</v>
      </c>
      <c r="I16" s="271">
        <v>3282</v>
      </c>
      <c r="J16" s="272">
        <v>0.3621317444554783</v>
      </c>
      <c r="K16" s="266">
        <v>9</v>
      </c>
      <c r="L16" s="267">
        <v>0</v>
      </c>
      <c r="M16" s="267">
        <v>30</v>
      </c>
      <c r="N16" s="266">
        <v>410</v>
      </c>
      <c r="O16" s="267">
        <v>0</v>
      </c>
      <c r="P16" s="268">
        <v>627</v>
      </c>
    </row>
    <row r="17" spans="1:16" x14ac:dyDescent="0.25">
      <c r="A17" s="84"/>
      <c r="B17" s="131"/>
      <c r="C17" s="261"/>
      <c r="D17" s="261"/>
      <c r="E17" s="261"/>
      <c r="F17" s="260"/>
      <c r="G17" s="131"/>
      <c r="H17" s="274"/>
      <c r="I17" s="261"/>
      <c r="J17" s="261"/>
      <c r="K17" s="131"/>
      <c r="L17" s="261"/>
      <c r="M17" s="261"/>
      <c r="N17" s="131"/>
      <c r="O17" s="261"/>
      <c r="P17" s="260"/>
    </row>
    <row r="18" spans="1:16" x14ac:dyDescent="0.25">
      <c r="A18" s="82" t="s">
        <v>23</v>
      </c>
      <c r="B18" s="70"/>
      <c r="C18" s="72"/>
      <c r="D18" s="72"/>
      <c r="E18" s="72"/>
      <c r="F18" s="265"/>
      <c r="G18" s="70"/>
      <c r="H18" s="270"/>
      <c r="I18" s="72"/>
      <c r="J18" s="72"/>
      <c r="K18" s="70"/>
      <c r="L18" s="72"/>
      <c r="M18" s="72"/>
      <c r="N18" s="70"/>
      <c r="O18" s="72"/>
      <c r="P18" s="265"/>
    </row>
    <row r="19" spans="1:16" x14ac:dyDescent="0.25">
      <c r="A19" s="83" t="s">
        <v>24</v>
      </c>
      <c r="B19" s="266">
        <v>444</v>
      </c>
      <c r="C19" s="267">
        <v>267</v>
      </c>
      <c r="D19" s="267">
        <v>462</v>
      </c>
      <c r="E19" s="267">
        <v>231</v>
      </c>
      <c r="F19" s="273">
        <v>3402</v>
      </c>
      <c r="G19" s="269">
        <v>100032</v>
      </c>
      <c r="H19" s="270">
        <v>2.9504483246814535</v>
      </c>
      <c r="I19" s="271">
        <v>20626</v>
      </c>
      <c r="J19" s="272">
        <v>0.60836479471448801</v>
      </c>
      <c r="K19" s="266">
        <v>53</v>
      </c>
      <c r="L19" s="267">
        <v>14</v>
      </c>
      <c r="M19" s="267">
        <v>86</v>
      </c>
      <c r="N19" s="269">
        <v>1215</v>
      </c>
      <c r="O19" s="267">
        <v>219</v>
      </c>
      <c r="P19" s="273">
        <v>1884</v>
      </c>
    </row>
    <row r="20" spans="1:16" x14ac:dyDescent="0.25">
      <c r="A20" s="83" t="s">
        <v>25</v>
      </c>
      <c r="B20" s="266">
        <v>807</v>
      </c>
      <c r="C20" s="267">
        <v>375</v>
      </c>
      <c r="D20" s="267">
        <v>288</v>
      </c>
      <c r="E20" s="267">
        <v>150</v>
      </c>
      <c r="F20" s="273">
        <v>8400</v>
      </c>
      <c r="G20" s="269">
        <v>72960</v>
      </c>
      <c r="H20" s="270">
        <v>4.0490593262667183</v>
      </c>
      <c r="I20" s="271">
        <v>12717</v>
      </c>
      <c r="J20" s="272">
        <v>0.70575503635051895</v>
      </c>
      <c r="K20" s="266">
        <v>74</v>
      </c>
      <c r="L20" s="267">
        <v>0</v>
      </c>
      <c r="M20" s="267">
        <v>96</v>
      </c>
      <c r="N20" s="269">
        <v>2552</v>
      </c>
      <c r="O20" s="267">
        <v>0</v>
      </c>
      <c r="P20" s="273">
        <v>3296</v>
      </c>
    </row>
    <row r="21" spans="1:16" x14ac:dyDescent="0.25">
      <c r="A21" s="83" t="s">
        <v>26</v>
      </c>
      <c r="B21" s="269">
        <v>1283</v>
      </c>
      <c r="C21" s="271">
        <v>1227</v>
      </c>
      <c r="D21" s="267">
        <v>453</v>
      </c>
      <c r="E21" s="267">
        <v>436</v>
      </c>
      <c r="F21" s="273">
        <v>42789</v>
      </c>
      <c r="G21" s="269">
        <v>118817</v>
      </c>
      <c r="H21" s="270">
        <v>3.2469871286858143</v>
      </c>
      <c r="I21" s="271">
        <v>9777</v>
      </c>
      <c r="J21" s="272">
        <v>0.26718224797092338</v>
      </c>
      <c r="K21" s="266">
        <v>190</v>
      </c>
      <c r="L21" s="267">
        <v>0</v>
      </c>
      <c r="M21" s="267">
        <v>199</v>
      </c>
      <c r="N21" s="269">
        <v>6581</v>
      </c>
      <c r="O21" s="267">
        <v>0</v>
      </c>
      <c r="P21" s="273">
        <v>6678</v>
      </c>
    </row>
    <row r="22" spans="1:16" x14ac:dyDescent="0.25">
      <c r="A22" s="83" t="s">
        <v>27</v>
      </c>
      <c r="B22" s="266">
        <v>481</v>
      </c>
      <c r="C22" s="267">
        <v>224</v>
      </c>
      <c r="D22" s="267">
        <v>91</v>
      </c>
      <c r="E22" s="267">
        <v>64</v>
      </c>
      <c r="F22" s="273">
        <v>24189</v>
      </c>
      <c r="G22" s="269">
        <v>37991</v>
      </c>
      <c r="H22" s="270">
        <v>1.148493001602225</v>
      </c>
      <c r="I22" s="271">
        <v>17421</v>
      </c>
      <c r="J22" s="272">
        <v>0.52664832673297257</v>
      </c>
      <c r="K22" s="266">
        <v>149</v>
      </c>
      <c r="L22" s="267">
        <v>0</v>
      </c>
      <c r="M22" s="267">
        <v>160</v>
      </c>
      <c r="N22" s="269">
        <v>2553</v>
      </c>
      <c r="O22" s="267">
        <v>0</v>
      </c>
      <c r="P22" s="273">
        <v>2723</v>
      </c>
    </row>
    <row r="23" spans="1:16" x14ac:dyDescent="0.25">
      <c r="A23" s="83" t="s">
        <v>28</v>
      </c>
      <c r="B23" s="266">
        <v>25</v>
      </c>
      <c r="C23" s="267">
        <v>20</v>
      </c>
      <c r="D23" s="267">
        <v>126</v>
      </c>
      <c r="E23" s="267">
        <v>98</v>
      </c>
      <c r="F23" s="273">
        <v>5397</v>
      </c>
      <c r="G23" s="269">
        <v>62510</v>
      </c>
      <c r="H23" s="270">
        <v>2.8830366202379856</v>
      </c>
      <c r="I23" s="267">
        <v>996</v>
      </c>
      <c r="J23" s="272">
        <v>4.5936721704639791E-2</v>
      </c>
      <c r="K23" s="266">
        <v>72</v>
      </c>
      <c r="L23" s="267">
        <v>0</v>
      </c>
      <c r="M23" s="267">
        <v>143</v>
      </c>
      <c r="N23" s="269">
        <v>1190</v>
      </c>
      <c r="O23" s="267">
        <v>0</v>
      </c>
      <c r="P23" s="273">
        <v>2940</v>
      </c>
    </row>
    <row r="24" spans="1:16" x14ac:dyDescent="0.25">
      <c r="A24" s="83" t="s">
        <v>29</v>
      </c>
      <c r="B24" s="266">
        <v>194</v>
      </c>
      <c r="C24" s="267">
        <v>196</v>
      </c>
      <c r="D24" s="267">
        <v>556</v>
      </c>
      <c r="E24" s="267">
        <v>238</v>
      </c>
      <c r="F24" s="273">
        <v>15054</v>
      </c>
      <c r="G24" s="269">
        <v>42101</v>
      </c>
      <c r="H24" s="270">
        <v>1.3603786997544267</v>
      </c>
      <c r="I24" s="271">
        <v>6597</v>
      </c>
      <c r="J24" s="272">
        <v>0.21316401706087632</v>
      </c>
      <c r="K24" s="266">
        <v>84</v>
      </c>
      <c r="L24" s="267">
        <v>19</v>
      </c>
      <c r="M24" s="267">
        <v>118</v>
      </c>
      <c r="N24" s="269">
        <v>2050</v>
      </c>
      <c r="O24" s="267">
        <v>222</v>
      </c>
      <c r="P24" s="273">
        <v>2324</v>
      </c>
    </row>
    <row r="25" spans="1:16" x14ac:dyDescent="0.25">
      <c r="A25" s="83" t="s">
        <v>354</v>
      </c>
      <c r="B25" s="266">
        <v>201</v>
      </c>
      <c r="C25" s="267">
        <v>159</v>
      </c>
      <c r="D25" s="267">
        <v>358</v>
      </c>
      <c r="E25" s="267">
        <v>296</v>
      </c>
      <c r="F25" s="273">
        <v>2939</v>
      </c>
      <c r="G25" s="269">
        <v>49327</v>
      </c>
      <c r="H25" s="270">
        <v>1.5356142207832637</v>
      </c>
      <c r="I25" s="271">
        <v>27794</v>
      </c>
      <c r="J25" s="272">
        <v>0.86526368221156835</v>
      </c>
      <c r="K25" s="266">
        <v>92</v>
      </c>
      <c r="L25" s="267">
        <v>16</v>
      </c>
      <c r="M25" s="267">
        <v>130</v>
      </c>
      <c r="N25" s="269">
        <v>2039</v>
      </c>
      <c r="O25" s="267">
        <v>295</v>
      </c>
      <c r="P25" s="273">
        <v>4877</v>
      </c>
    </row>
    <row r="26" spans="1:16" x14ac:dyDescent="0.25">
      <c r="A26" s="83" t="s">
        <v>30</v>
      </c>
      <c r="B26" s="266">
        <v>270</v>
      </c>
      <c r="C26" s="267">
        <v>0</v>
      </c>
      <c r="D26" s="267">
        <v>32</v>
      </c>
      <c r="E26" s="267">
        <v>24</v>
      </c>
      <c r="F26" s="273">
        <v>1247</v>
      </c>
      <c r="G26" s="269">
        <v>48682</v>
      </c>
      <c r="H26" s="270">
        <v>1.5243612224448897</v>
      </c>
      <c r="I26" s="271">
        <v>12311</v>
      </c>
      <c r="J26" s="272">
        <v>0.38548972945891785</v>
      </c>
      <c r="K26" s="266">
        <v>44</v>
      </c>
      <c r="L26" s="267">
        <v>4</v>
      </c>
      <c r="M26" s="267">
        <v>59</v>
      </c>
      <c r="N26" s="266">
        <v>739</v>
      </c>
      <c r="O26" s="267">
        <v>28</v>
      </c>
      <c r="P26" s="268">
        <v>901</v>
      </c>
    </row>
    <row r="27" spans="1:16" x14ac:dyDescent="0.25">
      <c r="A27" s="83" t="s">
        <v>31</v>
      </c>
      <c r="B27" s="266">
        <v>171</v>
      </c>
      <c r="C27" s="267">
        <v>111</v>
      </c>
      <c r="D27" s="267">
        <v>135</v>
      </c>
      <c r="E27" s="267">
        <v>115</v>
      </c>
      <c r="F27" s="273">
        <v>7511</v>
      </c>
      <c r="G27" s="269">
        <v>37503</v>
      </c>
      <c r="H27" s="270">
        <v>1.0243362831858407</v>
      </c>
      <c r="I27" s="271">
        <v>7111</v>
      </c>
      <c r="J27" s="272">
        <v>0.19422593685130557</v>
      </c>
      <c r="K27" s="266">
        <v>20</v>
      </c>
      <c r="L27" s="267">
        <v>0</v>
      </c>
      <c r="M27" s="267">
        <v>32</v>
      </c>
      <c r="N27" s="266">
        <v>950</v>
      </c>
      <c r="O27" s="267">
        <v>0</v>
      </c>
      <c r="P27" s="273">
        <v>1105</v>
      </c>
    </row>
    <row r="28" spans="1:16" x14ac:dyDescent="0.25">
      <c r="A28" s="83" t="s">
        <v>32</v>
      </c>
      <c r="B28" s="266">
        <v>0</v>
      </c>
      <c r="C28" s="267">
        <v>0</v>
      </c>
      <c r="D28" s="267">
        <v>197</v>
      </c>
      <c r="E28" s="267">
        <v>97</v>
      </c>
      <c r="F28" s="268">
        <v>708</v>
      </c>
      <c r="G28" s="269">
        <v>59549</v>
      </c>
      <c r="H28" s="270">
        <v>1.9992949471210342</v>
      </c>
      <c r="I28" s="271">
        <v>20640</v>
      </c>
      <c r="J28" s="272">
        <v>0.69296625818364954</v>
      </c>
      <c r="K28" s="266">
        <v>16</v>
      </c>
      <c r="L28" s="267">
        <v>0</v>
      </c>
      <c r="M28" s="267">
        <v>19</v>
      </c>
      <c r="N28" s="266">
        <v>751</v>
      </c>
      <c r="O28" s="267">
        <v>0</v>
      </c>
      <c r="P28" s="268">
        <v>786</v>
      </c>
    </row>
    <row r="29" spans="1:16" x14ac:dyDescent="0.25">
      <c r="A29" s="83" t="s">
        <v>33</v>
      </c>
      <c r="B29" s="266">
        <v>326</v>
      </c>
      <c r="C29" s="267">
        <v>298</v>
      </c>
      <c r="D29" s="267">
        <v>278</v>
      </c>
      <c r="E29" s="267">
        <v>248</v>
      </c>
      <c r="F29" s="273">
        <v>8576</v>
      </c>
      <c r="G29" s="269">
        <v>100940</v>
      </c>
      <c r="H29" s="270">
        <v>2.6235899568539791</v>
      </c>
      <c r="I29" s="271">
        <v>18719</v>
      </c>
      <c r="J29" s="272">
        <v>0.48653636221864116</v>
      </c>
      <c r="K29" s="266">
        <v>189</v>
      </c>
      <c r="L29" s="267">
        <v>27</v>
      </c>
      <c r="M29" s="267">
        <v>204</v>
      </c>
      <c r="N29" s="269">
        <v>7044</v>
      </c>
      <c r="O29" s="267">
        <v>555</v>
      </c>
      <c r="P29" s="273">
        <v>8051</v>
      </c>
    </row>
    <row r="30" spans="1:16" x14ac:dyDescent="0.25">
      <c r="A30" s="83" t="s">
        <v>34</v>
      </c>
      <c r="B30" s="266">
        <v>131</v>
      </c>
      <c r="C30" s="267">
        <v>89</v>
      </c>
      <c r="D30" s="271">
        <v>1508</v>
      </c>
      <c r="E30" s="267">
        <v>759</v>
      </c>
      <c r="F30" s="273">
        <v>5646</v>
      </c>
      <c r="G30" s="269">
        <v>34667</v>
      </c>
      <c r="H30" s="270">
        <v>1.2193380464985404</v>
      </c>
      <c r="I30" s="271">
        <v>16922</v>
      </c>
      <c r="J30" s="272">
        <v>0.59519538531884209</v>
      </c>
      <c r="K30" s="266">
        <v>328</v>
      </c>
      <c r="L30" s="267">
        <v>24</v>
      </c>
      <c r="M30" s="267">
        <v>452</v>
      </c>
      <c r="N30" s="269">
        <v>7102</v>
      </c>
      <c r="O30" s="267">
        <v>533</v>
      </c>
      <c r="P30" s="273">
        <v>8830</v>
      </c>
    </row>
    <row r="31" spans="1:16" x14ac:dyDescent="0.25">
      <c r="A31" s="83" t="s">
        <v>35</v>
      </c>
      <c r="B31" s="266">
        <v>33</v>
      </c>
      <c r="C31" s="267">
        <v>18</v>
      </c>
      <c r="D31" s="267">
        <v>53</v>
      </c>
      <c r="E31" s="267">
        <v>33</v>
      </c>
      <c r="F31" s="273">
        <v>49938</v>
      </c>
      <c r="G31" s="269">
        <v>65536</v>
      </c>
      <c r="H31" s="270">
        <v>2.39060334135843</v>
      </c>
      <c r="I31" s="271">
        <v>14994</v>
      </c>
      <c r="J31" s="272">
        <v>0.5469468154957321</v>
      </c>
      <c r="K31" s="266">
        <v>22</v>
      </c>
      <c r="L31" s="267">
        <v>0</v>
      </c>
      <c r="M31" s="267">
        <v>35</v>
      </c>
      <c r="N31" s="266">
        <v>468</v>
      </c>
      <c r="O31" s="267">
        <v>0</v>
      </c>
      <c r="P31" s="273">
        <v>1376</v>
      </c>
    </row>
    <row r="32" spans="1:16" x14ac:dyDescent="0.25">
      <c r="A32" s="83" t="s">
        <v>36</v>
      </c>
      <c r="B32" s="266">
        <v>131</v>
      </c>
      <c r="C32" s="267">
        <v>89</v>
      </c>
      <c r="D32" s="267">
        <v>863</v>
      </c>
      <c r="E32" s="267">
        <v>486</v>
      </c>
      <c r="F32" s="273">
        <v>6834</v>
      </c>
      <c r="G32" s="269">
        <v>72130</v>
      </c>
      <c r="H32" s="270">
        <v>3.4911185325008471</v>
      </c>
      <c r="I32" s="271">
        <v>21986</v>
      </c>
      <c r="J32" s="272">
        <v>1.0641304873917041</v>
      </c>
      <c r="K32" s="266">
        <v>36</v>
      </c>
      <c r="L32" s="267">
        <v>0</v>
      </c>
      <c r="M32" s="267">
        <v>170</v>
      </c>
      <c r="N32" s="269">
        <v>1764</v>
      </c>
      <c r="O32" s="267">
        <v>0</v>
      </c>
      <c r="P32" s="273">
        <v>4642</v>
      </c>
    </row>
    <row r="33" spans="1:16" ht="15.75" thickBot="1" x14ac:dyDescent="0.3">
      <c r="A33" s="83" t="s">
        <v>37</v>
      </c>
      <c r="B33" s="266">
        <v>90</v>
      </c>
      <c r="C33" s="267">
        <v>38</v>
      </c>
      <c r="D33" s="267">
        <v>116</v>
      </c>
      <c r="E33" s="267">
        <v>57</v>
      </c>
      <c r="F33" s="273">
        <v>12287</v>
      </c>
      <c r="G33" s="269">
        <v>38535</v>
      </c>
      <c r="H33" s="270">
        <v>1.3667316900159603</v>
      </c>
      <c r="I33" s="271">
        <v>12048</v>
      </c>
      <c r="J33" s="272">
        <v>0.4273098067033162</v>
      </c>
      <c r="K33" s="266">
        <v>75</v>
      </c>
      <c r="L33" s="267">
        <v>0</v>
      </c>
      <c r="M33" s="267">
        <v>88</v>
      </c>
      <c r="N33" s="269">
        <v>2150</v>
      </c>
      <c r="O33" s="267">
        <v>11</v>
      </c>
      <c r="P33" s="273">
        <v>2521</v>
      </c>
    </row>
    <row r="34" spans="1:16" ht="16.5" customHeight="1" x14ac:dyDescent="0.25">
      <c r="A34" s="174"/>
      <c r="B34" s="341" t="s">
        <v>90</v>
      </c>
      <c r="C34" s="342"/>
      <c r="D34" s="342"/>
      <c r="E34" s="342"/>
      <c r="F34" s="257"/>
      <c r="G34" s="343" t="s">
        <v>91</v>
      </c>
      <c r="H34" s="344"/>
      <c r="I34" s="344"/>
      <c r="J34" s="345"/>
      <c r="K34" s="346" t="s">
        <v>638</v>
      </c>
      <c r="L34" s="347"/>
      <c r="M34" s="348"/>
      <c r="N34" s="349" t="s">
        <v>639</v>
      </c>
      <c r="O34" s="349"/>
      <c r="P34" s="350"/>
    </row>
    <row r="35" spans="1:16" ht="38.25" thickBot="1" x14ac:dyDescent="0.3">
      <c r="A35" s="173" t="s">
        <v>11</v>
      </c>
      <c r="B35" s="306" t="s">
        <v>365</v>
      </c>
      <c r="C35" s="281" t="s">
        <v>92</v>
      </c>
      <c r="D35" s="281" t="s">
        <v>93</v>
      </c>
      <c r="E35" s="305" t="s">
        <v>648</v>
      </c>
      <c r="F35" s="282" t="s">
        <v>94</v>
      </c>
      <c r="G35" s="280" t="s">
        <v>95</v>
      </c>
      <c r="H35" s="283" t="s">
        <v>96</v>
      </c>
      <c r="I35" s="281" t="s">
        <v>97</v>
      </c>
      <c r="J35" s="284" t="s">
        <v>98</v>
      </c>
      <c r="K35" s="280" t="s">
        <v>620</v>
      </c>
      <c r="L35" s="281" t="s">
        <v>619</v>
      </c>
      <c r="M35" s="282" t="s">
        <v>87</v>
      </c>
      <c r="N35" s="285" t="s">
        <v>366</v>
      </c>
      <c r="O35" s="286" t="s">
        <v>367</v>
      </c>
      <c r="P35" s="287" t="s">
        <v>618</v>
      </c>
    </row>
    <row r="36" spans="1:16" x14ac:dyDescent="0.25">
      <c r="A36" s="85"/>
      <c r="B36" s="131"/>
      <c r="C36" s="261"/>
      <c r="D36" s="261"/>
      <c r="E36" s="261"/>
      <c r="F36" s="260"/>
      <c r="G36" s="131"/>
      <c r="H36" s="274"/>
      <c r="I36" s="261"/>
      <c r="J36" s="275"/>
      <c r="K36" s="131"/>
      <c r="L36" s="261"/>
      <c r="M36" s="261"/>
      <c r="N36" s="131"/>
      <c r="O36" s="261"/>
      <c r="P36" s="260"/>
    </row>
    <row r="37" spans="1:16" x14ac:dyDescent="0.25">
      <c r="A37" s="82" t="s">
        <v>38</v>
      </c>
      <c r="B37" s="70"/>
      <c r="C37" s="72"/>
      <c r="D37" s="72"/>
      <c r="E37" s="72"/>
      <c r="F37" s="265"/>
      <c r="G37" s="70"/>
      <c r="H37" s="270"/>
      <c r="I37" s="72"/>
      <c r="J37" s="272"/>
      <c r="K37" s="70"/>
      <c r="L37" s="72"/>
      <c r="M37" s="72"/>
      <c r="N37" s="70"/>
      <c r="O37" s="72"/>
      <c r="P37" s="265"/>
    </row>
    <row r="38" spans="1:16" x14ac:dyDescent="0.25">
      <c r="A38" s="83" t="s">
        <v>39</v>
      </c>
      <c r="B38" s="266">
        <v>15</v>
      </c>
      <c r="C38" s="267">
        <v>12</v>
      </c>
      <c r="D38" s="267">
        <v>227</v>
      </c>
      <c r="E38" s="267">
        <v>126</v>
      </c>
      <c r="F38" s="273">
        <v>12459</v>
      </c>
      <c r="G38" s="269">
        <v>236211</v>
      </c>
      <c r="H38" s="270">
        <v>3.9586224233283058</v>
      </c>
      <c r="I38" s="271">
        <v>26239</v>
      </c>
      <c r="J38" s="272">
        <v>0.43973521032344559</v>
      </c>
      <c r="K38" s="266">
        <v>258</v>
      </c>
      <c r="L38" s="267">
        <v>8</v>
      </c>
      <c r="M38" s="267">
        <v>520</v>
      </c>
      <c r="N38" s="269">
        <v>10307</v>
      </c>
      <c r="O38" s="267">
        <v>150</v>
      </c>
      <c r="P38" s="273">
        <v>14890</v>
      </c>
    </row>
    <row r="39" spans="1:16" x14ac:dyDescent="0.25">
      <c r="A39" s="83" t="s">
        <v>40</v>
      </c>
      <c r="B39" s="266">
        <v>371</v>
      </c>
      <c r="C39" s="267">
        <v>262</v>
      </c>
      <c r="D39" s="267">
        <v>902</v>
      </c>
      <c r="E39" s="267">
        <v>635</v>
      </c>
      <c r="F39" s="273">
        <v>56961</v>
      </c>
      <c r="G39" s="269">
        <v>228609</v>
      </c>
      <c r="H39" s="270">
        <v>5.051574411667219</v>
      </c>
      <c r="I39" s="271">
        <v>36286</v>
      </c>
      <c r="J39" s="272">
        <v>0.80181195448016795</v>
      </c>
      <c r="K39" s="266">
        <v>246</v>
      </c>
      <c r="L39" s="267">
        <v>29</v>
      </c>
      <c r="M39" s="267">
        <v>520</v>
      </c>
      <c r="N39" s="269">
        <v>5369</v>
      </c>
      <c r="O39" s="267">
        <v>413</v>
      </c>
      <c r="P39" s="273">
        <v>7622</v>
      </c>
    </row>
    <row r="40" spans="1:16" x14ac:dyDescent="0.25">
      <c r="A40" s="83" t="s">
        <v>41</v>
      </c>
      <c r="B40" s="266">
        <v>509</v>
      </c>
      <c r="C40" s="267">
        <v>466</v>
      </c>
      <c r="D40" s="271">
        <v>1644</v>
      </c>
      <c r="E40" s="271">
        <v>1154</v>
      </c>
      <c r="F40" s="273">
        <v>37590</v>
      </c>
      <c r="G40" s="269">
        <v>195840</v>
      </c>
      <c r="H40" s="270">
        <v>3.3890561727754127</v>
      </c>
      <c r="I40" s="271">
        <v>19304</v>
      </c>
      <c r="J40" s="272">
        <v>0.33406015297823</v>
      </c>
      <c r="K40" s="266">
        <v>293</v>
      </c>
      <c r="L40" s="267">
        <v>31</v>
      </c>
      <c r="M40" s="267">
        <v>545</v>
      </c>
      <c r="N40" s="269">
        <v>7424</v>
      </c>
      <c r="O40" s="267">
        <v>311</v>
      </c>
      <c r="P40" s="273">
        <v>10205</v>
      </c>
    </row>
    <row r="41" spans="1:16" x14ac:dyDescent="0.25">
      <c r="A41" s="83" t="s">
        <v>42</v>
      </c>
      <c r="B41" s="266">
        <v>468</v>
      </c>
      <c r="C41" s="267">
        <v>249</v>
      </c>
      <c r="D41" s="267">
        <v>858</v>
      </c>
      <c r="E41" s="267">
        <v>468</v>
      </c>
      <c r="F41" s="273">
        <v>2968</v>
      </c>
      <c r="G41" s="269">
        <v>154400</v>
      </c>
      <c r="H41" s="270">
        <v>2.7885639979049648</v>
      </c>
      <c r="I41" s="271">
        <v>23442</v>
      </c>
      <c r="J41" s="272">
        <v>0.42337770232440536</v>
      </c>
      <c r="K41" s="266">
        <v>80</v>
      </c>
      <c r="L41" s="267">
        <v>0</v>
      </c>
      <c r="M41" s="267">
        <v>310</v>
      </c>
      <c r="N41" s="269">
        <v>1555</v>
      </c>
      <c r="O41" s="267">
        <v>0</v>
      </c>
      <c r="P41" s="273">
        <v>4047</v>
      </c>
    </row>
    <row r="42" spans="1:16" x14ac:dyDescent="0.25">
      <c r="A42" s="83" t="s">
        <v>43</v>
      </c>
      <c r="B42" s="266">
        <v>566</v>
      </c>
      <c r="C42" s="267">
        <v>492</v>
      </c>
      <c r="D42" s="267">
        <v>477</v>
      </c>
      <c r="E42" s="267">
        <v>465</v>
      </c>
      <c r="F42" s="273">
        <v>6000</v>
      </c>
      <c r="G42" s="269">
        <v>131145</v>
      </c>
      <c r="H42" s="270">
        <v>2.3717334297856949</v>
      </c>
      <c r="I42" s="271">
        <v>34167</v>
      </c>
      <c r="J42" s="272">
        <v>0.61790396961750615</v>
      </c>
      <c r="K42" s="266">
        <v>32</v>
      </c>
      <c r="L42" s="267">
        <v>6</v>
      </c>
      <c r="M42" s="267">
        <v>259</v>
      </c>
      <c r="N42" s="269">
        <v>1085</v>
      </c>
      <c r="O42" s="267">
        <v>38</v>
      </c>
      <c r="P42" s="273">
        <v>5626</v>
      </c>
    </row>
    <row r="43" spans="1:16" x14ac:dyDescent="0.25">
      <c r="A43" s="83" t="s">
        <v>44</v>
      </c>
      <c r="B43" s="266">
        <v>183</v>
      </c>
      <c r="C43" s="267">
        <v>127</v>
      </c>
      <c r="D43" s="267">
        <v>286</v>
      </c>
      <c r="E43" s="267">
        <v>194</v>
      </c>
      <c r="F43" s="273">
        <v>28000</v>
      </c>
      <c r="G43" s="269">
        <v>40613</v>
      </c>
      <c r="H43" s="270">
        <v>0.91419245920090042</v>
      </c>
      <c r="I43" s="271">
        <v>14000</v>
      </c>
      <c r="J43" s="272">
        <v>0.31513787281935846</v>
      </c>
      <c r="K43" s="266">
        <v>184</v>
      </c>
      <c r="L43" s="267">
        <v>1</v>
      </c>
      <c r="M43" s="267">
        <v>185</v>
      </c>
      <c r="N43" s="269">
        <v>2080</v>
      </c>
      <c r="O43" s="267">
        <v>3</v>
      </c>
      <c r="P43" s="273">
        <v>2083</v>
      </c>
    </row>
    <row r="44" spans="1:16" x14ac:dyDescent="0.25">
      <c r="A44" s="83" t="s">
        <v>45</v>
      </c>
      <c r="B44" s="266">
        <v>167</v>
      </c>
      <c r="C44" s="267">
        <v>119</v>
      </c>
      <c r="D44" s="267">
        <v>43</v>
      </c>
      <c r="E44" s="267">
        <v>32</v>
      </c>
      <c r="F44" s="273">
        <v>20135</v>
      </c>
      <c r="G44" s="269">
        <v>582000</v>
      </c>
      <c r="H44" s="270">
        <v>12.076693227091633</v>
      </c>
      <c r="I44" s="271">
        <v>11098</v>
      </c>
      <c r="J44" s="272">
        <v>0.23028718459495351</v>
      </c>
      <c r="K44" s="266">
        <v>148</v>
      </c>
      <c r="L44" s="267">
        <v>12</v>
      </c>
      <c r="M44" s="267">
        <v>169</v>
      </c>
      <c r="N44" s="269">
        <v>2918</v>
      </c>
      <c r="O44" s="267">
        <v>240</v>
      </c>
      <c r="P44" s="273">
        <v>3728</v>
      </c>
    </row>
    <row r="45" spans="1:16" x14ac:dyDescent="0.25">
      <c r="A45" s="83" t="s">
        <v>46</v>
      </c>
      <c r="B45" s="266">
        <v>765</v>
      </c>
      <c r="C45" s="267">
        <v>611</v>
      </c>
      <c r="D45" s="267">
        <v>141</v>
      </c>
      <c r="E45" s="267">
        <v>124</v>
      </c>
      <c r="F45" s="273">
        <v>6832</v>
      </c>
      <c r="G45" s="269">
        <v>112961</v>
      </c>
      <c r="H45" s="270">
        <v>2.349242991431661</v>
      </c>
      <c r="I45" s="271">
        <v>22640</v>
      </c>
      <c r="J45" s="272">
        <v>0.47084269195574413</v>
      </c>
      <c r="K45" s="266">
        <v>104</v>
      </c>
      <c r="L45" s="267">
        <v>0</v>
      </c>
      <c r="M45" s="267">
        <v>116</v>
      </c>
      <c r="N45" s="269">
        <v>1730</v>
      </c>
      <c r="O45" s="267">
        <v>0</v>
      </c>
      <c r="P45" s="273">
        <v>2021</v>
      </c>
    </row>
    <row r="46" spans="1:16" x14ac:dyDescent="0.25">
      <c r="A46" s="83" t="s">
        <v>47</v>
      </c>
      <c r="B46" s="266">
        <v>331</v>
      </c>
      <c r="C46" s="267">
        <v>215</v>
      </c>
      <c r="D46" s="267">
        <v>212</v>
      </c>
      <c r="E46" s="267">
        <v>195</v>
      </c>
      <c r="F46" s="273">
        <v>13798</v>
      </c>
      <c r="G46" s="269">
        <v>105140</v>
      </c>
      <c r="H46" s="270">
        <v>2.1133668341708542</v>
      </c>
      <c r="I46" s="271">
        <v>18582</v>
      </c>
      <c r="J46" s="272">
        <v>0.37350753768844219</v>
      </c>
      <c r="K46" s="266">
        <v>55</v>
      </c>
      <c r="L46" s="267">
        <v>34</v>
      </c>
      <c r="M46" s="267">
        <v>89</v>
      </c>
      <c r="N46" s="269">
        <v>2714</v>
      </c>
      <c r="O46" s="267">
        <v>380</v>
      </c>
      <c r="P46" s="273">
        <v>3557</v>
      </c>
    </row>
    <row r="47" spans="1:16" x14ac:dyDescent="0.25">
      <c r="A47" s="84"/>
      <c r="B47" s="131"/>
      <c r="C47" s="261"/>
      <c r="D47" s="261"/>
      <c r="E47" s="261"/>
      <c r="F47" s="260"/>
      <c r="G47" s="131"/>
      <c r="H47" s="274"/>
      <c r="I47" s="261"/>
      <c r="J47" s="275"/>
      <c r="K47" s="131"/>
      <c r="L47" s="261"/>
      <c r="M47" s="261"/>
      <c r="N47" s="131"/>
      <c r="O47" s="261"/>
      <c r="P47" s="260"/>
    </row>
    <row r="48" spans="1:16" x14ac:dyDescent="0.25">
      <c r="A48" s="82" t="s">
        <v>48</v>
      </c>
      <c r="B48" s="70"/>
      <c r="C48" s="72"/>
      <c r="D48" s="72"/>
      <c r="E48" s="72"/>
      <c r="F48" s="265"/>
      <c r="G48" s="70"/>
      <c r="H48" s="270"/>
      <c r="I48" s="72"/>
      <c r="J48" s="272"/>
      <c r="K48" s="70"/>
      <c r="L48" s="72"/>
      <c r="M48" s="72"/>
      <c r="N48" s="70"/>
      <c r="O48" s="72"/>
      <c r="P48" s="265"/>
    </row>
    <row r="49" spans="1:16" x14ac:dyDescent="0.25">
      <c r="A49" s="83" t="s">
        <v>49</v>
      </c>
      <c r="B49" s="266">
        <v>149</v>
      </c>
      <c r="C49" s="267">
        <v>111</v>
      </c>
      <c r="D49" s="271">
        <v>1065</v>
      </c>
      <c r="E49" s="267">
        <v>665</v>
      </c>
      <c r="F49" s="273">
        <v>27974</v>
      </c>
      <c r="G49" s="269">
        <v>265258</v>
      </c>
      <c r="H49" s="270">
        <v>4.2202917919590153</v>
      </c>
      <c r="I49" s="271">
        <v>29612</v>
      </c>
      <c r="J49" s="272">
        <v>0.47113105181932446</v>
      </c>
      <c r="K49" s="266">
        <v>812</v>
      </c>
      <c r="L49" s="267">
        <v>38</v>
      </c>
      <c r="M49" s="271">
        <v>1002</v>
      </c>
      <c r="N49" s="269">
        <v>12319</v>
      </c>
      <c r="O49" s="267">
        <v>658</v>
      </c>
      <c r="P49" s="273">
        <v>16042</v>
      </c>
    </row>
    <row r="50" spans="1:16" x14ac:dyDescent="0.25">
      <c r="A50" s="83" t="s">
        <v>50</v>
      </c>
      <c r="B50" s="266">
        <v>594</v>
      </c>
      <c r="C50" s="267">
        <v>547</v>
      </c>
      <c r="D50" s="267">
        <v>541</v>
      </c>
      <c r="E50" s="267">
        <v>474</v>
      </c>
      <c r="F50" s="268">
        <v>460</v>
      </c>
      <c r="G50" s="269">
        <v>94015</v>
      </c>
      <c r="H50" s="270">
        <v>1.3696624466426772</v>
      </c>
      <c r="I50" s="271">
        <v>43032</v>
      </c>
      <c r="J50" s="272">
        <v>0.62691394356142827</v>
      </c>
      <c r="K50" s="266">
        <v>125</v>
      </c>
      <c r="L50" s="267">
        <v>0</v>
      </c>
      <c r="M50" s="267">
        <v>135</v>
      </c>
      <c r="N50" s="269">
        <v>2049</v>
      </c>
      <c r="O50" s="267">
        <v>0</v>
      </c>
      <c r="P50" s="273">
        <v>4454</v>
      </c>
    </row>
    <row r="51" spans="1:16" x14ac:dyDescent="0.25">
      <c r="A51" s="83" t="s">
        <v>51</v>
      </c>
      <c r="B51" s="266">
        <v>244</v>
      </c>
      <c r="C51" s="267">
        <v>233</v>
      </c>
      <c r="D51" s="271">
        <v>1681</v>
      </c>
      <c r="E51" s="271">
        <v>1306</v>
      </c>
      <c r="F51" s="273">
        <v>39335</v>
      </c>
      <c r="G51" s="269">
        <v>259272</v>
      </c>
      <c r="H51" s="270">
        <v>3.8040406708041727</v>
      </c>
      <c r="I51" s="271">
        <v>40477</v>
      </c>
      <c r="J51" s="272">
        <v>0.59387883856390389</v>
      </c>
      <c r="K51" s="266">
        <v>264</v>
      </c>
      <c r="L51" s="267">
        <v>0</v>
      </c>
      <c r="M51" s="267">
        <v>364</v>
      </c>
      <c r="N51" s="269">
        <v>8451</v>
      </c>
      <c r="O51" s="267">
        <v>0</v>
      </c>
      <c r="P51" s="273">
        <v>12187</v>
      </c>
    </row>
    <row r="52" spans="1:16" x14ac:dyDescent="0.25">
      <c r="A52" s="83" t="s">
        <v>52</v>
      </c>
      <c r="B52" s="266">
        <v>748</v>
      </c>
      <c r="C52" s="267">
        <v>71</v>
      </c>
      <c r="D52" s="267">
        <v>38</v>
      </c>
      <c r="E52" s="267">
        <v>30</v>
      </c>
      <c r="F52" s="273">
        <v>32461</v>
      </c>
      <c r="G52" s="269">
        <v>196737</v>
      </c>
      <c r="H52" s="270">
        <v>2.5585481311935911</v>
      </c>
      <c r="I52" s="271">
        <v>46252</v>
      </c>
      <c r="J52" s="272">
        <v>0.60150336827320727</v>
      </c>
      <c r="K52" s="266">
        <v>172</v>
      </c>
      <c r="L52" s="267">
        <v>15</v>
      </c>
      <c r="M52" s="267">
        <v>292</v>
      </c>
      <c r="N52" s="269">
        <v>6227</v>
      </c>
      <c r="O52" s="267">
        <v>97</v>
      </c>
      <c r="P52" s="273">
        <v>8924</v>
      </c>
    </row>
    <row r="53" spans="1:16" x14ac:dyDescent="0.25">
      <c r="A53" s="83" t="s">
        <v>53</v>
      </c>
      <c r="B53" s="266">
        <v>881</v>
      </c>
      <c r="C53" s="267">
        <v>425</v>
      </c>
      <c r="D53" s="267">
        <v>308</v>
      </c>
      <c r="E53" s="267">
        <v>127</v>
      </c>
      <c r="F53" s="273">
        <v>28403</v>
      </c>
      <c r="G53" s="269">
        <v>107355</v>
      </c>
      <c r="H53" s="270">
        <v>1.4269668895298606</v>
      </c>
      <c r="I53" s="271">
        <v>37791</v>
      </c>
      <c r="J53" s="272">
        <v>0.502319460874882</v>
      </c>
      <c r="K53" s="266">
        <v>328</v>
      </c>
      <c r="L53" s="267">
        <v>4</v>
      </c>
      <c r="M53" s="267">
        <v>975</v>
      </c>
      <c r="N53" s="269">
        <v>10542</v>
      </c>
      <c r="O53" s="267">
        <v>16</v>
      </c>
      <c r="P53" s="273">
        <v>12525</v>
      </c>
    </row>
    <row r="54" spans="1:16" x14ac:dyDescent="0.25">
      <c r="A54" s="85"/>
      <c r="B54" s="131"/>
      <c r="C54" s="261"/>
      <c r="D54" s="261"/>
      <c r="E54" s="261"/>
      <c r="F54" s="260"/>
      <c r="G54" s="131"/>
      <c r="H54" s="274"/>
      <c r="I54" s="261"/>
      <c r="J54" s="275"/>
      <c r="K54" s="131"/>
      <c r="L54" s="261"/>
      <c r="M54" s="261"/>
      <c r="N54" s="131"/>
      <c r="O54" s="261"/>
      <c r="P54" s="260"/>
    </row>
    <row r="55" spans="1:16" x14ac:dyDescent="0.25">
      <c r="A55" s="82" t="s">
        <v>54</v>
      </c>
      <c r="B55" s="70"/>
      <c r="C55" s="72"/>
      <c r="D55" s="72"/>
      <c r="E55" s="72"/>
      <c r="F55" s="265"/>
      <c r="G55" s="70"/>
      <c r="H55" s="270"/>
      <c r="I55" s="72"/>
      <c r="J55" s="272"/>
      <c r="K55" s="70"/>
      <c r="L55" s="72"/>
      <c r="M55" s="72"/>
      <c r="N55" s="70"/>
      <c r="O55" s="72"/>
      <c r="P55" s="265"/>
    </row>
    <row r="56" spans="1:16" x14ac:dyDescent="0.25">
      <c r="A56" s="83" t="s">
        <v>55</v>
      </c>
      <c r="B56" s="266">
        <v>601</v>
      </c>
      <c r="C56" s="267">
        <v>408</v>
      </c>
      <c r="D56" s="267">
        <v>620</v>
      </c>
      <c r="E56" s="267">
        <v>448</v>
      </c>
      <c r="F56" s="273">
        <v>21615</v>
      </c>
      <c r="G56" s="269">
        <v>263317</v>
      </c>
      <c r="H56" s="270">
        <v>2.4295270432359617</v>
      </c>
      <c r="I56" s="271">
        <v>55570</v>
      </c>
      <c r="J56" s="272">
        <v>0.51272351497481128</v>
      </c>
      <c r="K56" s="266">
        <v>260</v>
      </c>
      <c r="L56" s="267">
        <v>21</v>
      </c>
      <c r="M56" s="267">
        <v>353</v>
      </c>
      <c r="N56" s="269">
        <v>8184</v>
      </c>
      <c r="O56" s="267">
        <v>299</v>
      </c>
      <c r="P56" s="273">
        <v>10718</v>
      </c>
    </row>
    <row r="57" spans="1:16" x14ac:dyDescent="0.25">
      <c r="A57" s="83" t="s">
        <v>56</v>
      </c>
      <c r="B57" s="266">
        <v>632</v>
      </c>
      <c r="C57" s="267">
        <v>492</v>
      </c>
      <c r="D57" s="267">
        <v>604</v>
      </c>
      <c r="E57" s="267">
        <v>632</v>
      </c>
      <c r="F57" s="273">
        <v>31683</v>
      </c>
      <c r="G57" s="269">
        <v>323576</v>
      </c>
      <c r="H57" s="270">
        <v>3.2861030994840963</v>
      </c>
      <c r="I57" s="271">
        <v>46089</v>
      </c>
      <c r="J57" s="272">
        <v>0.46806068976723403</v>
      </c>
      <c r="K57" s="266">
        <v>692</v>
      </c>
      <c r="L57" s="267">
        <v>71</v>
      </c>
      <c r="M57" s="267">
        <v>909</v>
      </c>
      <c r="N57" s="269">
        <v>25318</v>
      </c>
      <c r="O57" s="267">
        <v>830</v>
      </c>
      <c r="P57" s="273">
        <v>30042</v>
      </c>
    </row>
    <row r="58" spans="1:16" x14ac:dyDescent="0.25">
      <c r="A58" s="83" t="s">
        <v>57</v>
      </c>
      <c r="B58" s="266">
        <v>230</v>
      </c>
      <c r="C58" s="267">
        <v>81</v>
      </c>
      <c r="D58" s="267">
        <v>463</v>
      </c>
      <c r="E58" s="267">
        <v>625</v>
      </c>
      <c r="F58" s="273">
        <v>36519</v>
      </c>
      <c r="G58" s="269">
        <v>165000</v>
      </c>
      <c r="H58" s="270">
        <v>2.0568436798803291</v>
      </c>
      <c r="I58" s="271">
        <v>20655</v>
      </c>
      <c r="J58" s="272">
        <v>0.25747943156320119</v>
      </c>
      <c r="K58" s="266">
        <v>18</v>
      </c>
      <c r="L58" s="267">
        <v>0</v>
      </c>
      <c r="M58" s="267">
        <v>34</v>
      </c>
      <c r="N58" s="266">
        <v>353</v>
      </c>
      <c r="O58" s="267">
        <v>0</v>
      </c>
      <c r="P58" s="268">
        <v>602</v>
      </c>
    </row>
    <row r="59" spans="1:16" x14ac:dyDescent="0.25">
      <c r="A59" s="83" t="s">
        <v>58</v>
      </c>
      <c r="B59" s="266">
        <v>410</v>
      </c>
      <c r="C59" s="267">
        <v>410</v>
      </c>
      <c r="D59" s="267">
        <v>271</v>
      </c>
      <c r="E59" s="267">
        <v>219</v>
      </c>
      <c r="F59" s="273">
        <v>24220</v>
      </c>
      <c r="G59" s="269">
        <v>339347</v>
      </c>
      <c r="H59" s="270">
        <v>3.7334778255751266</v>
      </c>
      <c r="I59" s="271">
        <v>40396</v>
      </c>
      <c r="J59" s="272">
        <v>0.44443466493569361</v>
      </c>
      <c r="K59" s="266">
        <v>551</v>
      </c>
      <c r="L59" s="267">
        <v>93</v>
      </c>
      <c r="M59" s="267">
        <v>843</v>
      </c>
      <c r="N59" s="269">
        <v>23795</v>
      </c>
      <c r="O59" s="271">
        <v>1268</v>
      </c>
      <c r="P59" s="273">
        <v>28716</v>
      </c>
    </row>
    <row r="60" spans="1:16" x14ac:dyDescent="0.25">
      <c r="A60" s="83" t="s">
        <v>59</v>
      </c>
      <c r="B60" s="266">
        <v>726</v>
      </c>
      <c r="C60" s="267">
        <v>578</v>
      </c>
      <c r="D60" s="271">
        <v>1595</v>
      </c>
      <c r="E60" s="271">
        <v>1217</v>
      </c>
      <c r="F60" s="273">
        <v>41026</v>
      </c>
      <c r="G60" s="269">
        <v>311844</v>
      </c>
      <c r="H60" s="270">
        <v>2.9936066045886531</v>
      </c>
      <c r="I60" s="271">
        <v>27308</v>
      </c>
      <c r="J60" s="272">
        <v>0.26214841125083999</v>
      </c>
      <c r="K60" s="266">
        <v>179</v>
      </c>
      <c r="L60" s="267">
        <v>4</v>
      </c>
      <c r="M60" s="267">
        <v>845</v>
      </c>
      <c r="N60" s="269">
        <v>3974</v>
      </c>
      <c r="O60" s="267">
        <v>32</v>
      </c>
      <c r="P60" s="273">
        <v>12312</v>
      </c>
    </row>
    <row r="61" spans="1:16" x14ac:dyDescent="0.25">
      <c r="A61" s="84"/>
      <c r="B61" s="131"/>
      <c r="C61" s="261"/>
      <c r="D61" s="261"/>
      <c r="E61" s="261"/>
      <c r="F61" s="260"/>
      <c r="G61" s="131"/>
      <c r="H61" s="274"/>
      <c r="I61" s="261"/>
      <c r="J61" s="275"/>
      <c r="K61" s="131"/>
      <c r="L61" s="261"/>
      <c r="M61" s="261"/>
      <c r="N61" s="131"/>
      <c r="O61" s="261"/>
      <c r="P61" s="260"/>
    </row>
    <row r="62" spans="1:16" x14ac:dyDescent="0.25">
      <c r="A62" s="82" t="s">
        <v>60</v>
      </c>
      <c r="B62" s="70"/>
      <c r="C62" s="72"/>
      <c r="D62" s="72"/>
      <c r="E62" s="72"/>
      <c r="F62" s="265"/>
      <c r="G62" s="70"/>
      <c r="H62" s="270"/>
      <c r="I62" s="72"/>
      <c r="J62" s="272"/>
      <c r="K62" s="70"/>
      <c r="L62" s="72"/>
      <c r="M62" s="72"/>
      <c r="N62" s="70"/>
      <c r="O62" s="72"/>
      <c r="P62" s="265"/>
    </row>
    <row r="63" spans="1:16" x14ac:dyDescent="0.25">
      <c r="A63" s="83" t="s">
        <v>61</v>
      </c>
      <c r="B63" s="269">
        <v>1083</v>
      </c>
      <c r="C63" s="267">
        <v>855</v>
      </c>
      <c r="D63" s="267">
        <v>173</v>
      </c>
      <c r="E63" s="267">
        <v>135</v>
      </c>
      <c r="F63" s="273">
        <v>132065</v>
      </c>
      <c r="G63" s="269">
        <v>655188</v>
      </c>
      <c r="H63" s="270">
        <v>3.0174362375307413</v>
      </c>
      <c r="I63" s="271">
        <v>146138</v>
      </c>
      <c r="J63" s="272">
        <v>0.67303139996499861</v>
      </c>
      <c r="K63" s="269">
        <v>2075</v>
      </c>
      <c r="L63" s="267">
        <v>269</v>
      </c>
      <c r="M63" s="271">
        <v>3483</v>
      </c>
      <c r="N63" s="269">
        <v>45675</v>
      </c>
      <c r="O63" s="271">
        <v>7016</v>
      </c>
      <c r="P63" s="273">
        <v>79250</v>
      </c>
    </row>
    <row r="64" spans="1:16" x14ac:dyDescent="0.25">
      <c r="A64" s="83" t="s">
        <v>62</v>
      </c>
      <c r="B64" s="269">
        <v>8148</v>
      </c>
      <c r="C64" s="271">
        <v>2507</v>
      </c>
      <c r="D64" s="271">
        <v>1721</v>
      </c>
      <c r="E64" s="271">
        <v>1390</v>
      </c>
      <c r="F64" s="273">
        <v>391595</v>
      </c>
      <c r="G64" s="269">
        <v>1268904</v>
      </c>
      <c r="H64" s="270">
        <v>4.3881355756362241</v>
      </c>
      <c r="I64" s="271">
        <v>162031</v>
      </c>
      <c r="J64" s="272">
        <v>0.56033710623964694</v>
      </c>
      <c r="K64" s="269">
        <v>3028</v>
      </c>
      <c r="L64" s="267">
        <v>199</v>
      </c>
      <c r="M64" s="271">
        <v>4160</v>
      </c>
      <c r="N64" s="269">
        <v>102500</v>
      </c>
      <c r="O64" s="271">
        <v>3984</v>
      </c>
      <c r="P64" s="273">
        <v>119374</v>
      </c>
    </row>
    <row r="65" spans="1:16" x14ac:dyDescent="0.25">
      <c r="A65" s="83" t="s">
        <v>63</v>
      </c>
      <c r="B65" s="266">
        <v>932</v>
      </c>
      <c r="C65" s="267">
        <v>709</v>
      </c>
      <c r="D65" s="267">
        <v>103</v>
      </c>
      <c r="E65" s="267">
        <v>75</v>
      </c>
      <c r="F65" s="273">
        <v>148562</v>
      </c>
      <c r="G65" s="269">
        <v>478256</v>
      </c>
      <c r="H65" s="270">
        <v>2.6758724101852525</v>
      </c>
      <c r="I65" s="271">
        <v>80559</v>
      </c>
      <c r="J65" s="272">
        <v>0.45073267348891338</v>
      </c>
      <c r="K65" s="266">
        <v>981</v>
      </c>
      <c r="L65" s="267">
        <v>206</v>
      </c>
      <c r="M65" s="271">
        <v>2223</v>
      </c>
      <c r="N65" s="269">
        <v>27669</v>
      </c>
      <c r="O65" s="271">
        <v>1712</v>
      </c>
      <c r="P65" s="273">
        <v>51487</v>
      </c>
    </row>
    <row r="66" spans="1:16" x14ac:dyDescent="0.25">
      <c r="A66" s="83" t="s">
        <v>64</v>
      </c>
      <c r="B66" s="269">
        <v>2273</v>
      </c>
      <c r="C66" s="267">
        <v>828</v>
      </c>
      <c r="D66" s="267">
        <v>947</v>
      </c>
      <c r="E66" s="267">
        <v>822</v>
      </c>
      <c r="F66" s="273">
        <v>55093</v>
      </c>
      <c r="G66" s="269">
        <v>1136557</v>
      </c>
      <c r="H66" s="270">
        <v>4.5710396029648939</v>
      </c>
      <c r="I66" s="271">
        <v>188588</v>
      </c>
      <c r="J66" s="272">
        <v>0.75846896956680865</v>
      </c>
      <c r="K66" s="269">
        <v>1432</v>
      </c>
      <c r="L66" s="267">
        <v>435</v>
      </c>
      <c r="M66" s="271">
        <v>2871</v>
      </c>
      <c r="N66" s="269">
        <v>48879</v>
      </c>
      <c r="O66" s="271">
        <v>5255</v>
      </c>
      <c r="P66" s="273">
        <v>71694</v>
      </c>
    </row>
    <row r="67" spans="1:16" ht="15.75" thickBot="1" x14ac:dyDescent="0.3">
      <c r="A67" s="83" t="s">
        <v>65</v>
      </c>
      <c r="B67" s="269">
        <v>1965</v>
      </c>
      <c r="C67" s="267">
        <v>966</v>
      </c>
      <c r="D67" s="271">
        <v>7219</v>
      </c>
      <c r="E67" s="271">
        <v>5365</v>
      </c>
      <c r="F67" s="273">
        <v>18980</v>
      </c>
      <c r="G67" s="269">
        <v>744900</v>
      </c>
      <c r="H67" s="270">
        <v>4.5635552723797383</v>
      </c>
      <c r="I67" s="271">
        <v>111657</v>
      </c>
      <c r="J67" s="272">
        <v>0.68405543166613569</v>
      </c>
      <c r="K67" s="266">
        <v>732</v>
      </c>
      <c r="L67" s="267">
        <v>120</v>
      </c>
      <c r="M67" s="271">
        <v>1426</v>
      </c>
      <c r="N67" s="269">
        <v>21585</v>
      </c>
      <c r="O67" s="271">
        <v>1181</v>
      </c>
      <c r="P67" s="273">
        <v>42757</v>
      </c>
    </row>
    <row r="68" spans="1:16" ht="26.25" customHeight="1" x14ac:dyDescent="0.25">
      <c r="A68" s="174"/>
      <c r="B68" s="341" t="s">
        <v>90</v>
      </c>
      <c r="C68" s="342"/>
      <c r="D68" s="342"/>
      <c r="E68" s="342"/>
      <c r="F68" s="257"/>
      <c r="G68" s="343" t="s">
        <v>91</v>
      </c>
      <c r="H68" s="344"/>
      <c r="I68" s="344"/>
      <c r="J68" s="345"/>
      <c r="K68" s="346" t="s">
        <v>638</v>
      </c>
      <c r="L68" s="347"/>
      <c r="M68" s="348"/>
      <c r="N68" s="349" t="s">
        <v>639</v>
      </c>
      <c r="O68" s="349"/>
      <c r="P68" s="350"/>
    </row>
    <row r="69" spans="1:16" ht="40.5" customHeight="1" thickBot="1" x14ac:dyDescent="0.3">
      <c r="A69" s="173" t="s">
        <v>11</v>
      </c>
      <c r="B69" s="306" t="s">
        <v>365</v>
      </c>
      <c r="C69" s="281" t="s">
        <v>92</v>
      </c>
      <c r="D69" s="281" t="s">
        <v>93</v>
      </c>
      <c r="E69" s="305" t="s">
        <v>648</v>
      </c>
      <c r="F69" s="282" t="s">
        <v>94</v>
      </c>
      <c r="G69" s="280" t="s">
        <v>95</v>
      </c>
      <c r="H69" s="283" t="s">
        <v>96</v>
      </c>
      <c r="I69" s="281" t="s">
        <v>97</v>
      </c>
      <c r="J69" s="284" t="s">
        <v>98</v>
      </c>
      <c r="K69" s="280" t="s">
        <v>620</v>
      </c>
      <c r="L69" s="281" t="s">
        <v>619</v>
      </c>
      <c r="M69" s="282" t="s">
        <v>87</v>
      </c>
      <c r="N69" s="285" t="s">
        <v>366</v>
      </c>
      <c r="O69" s="286" t="s">
        <v>367</v>
      </c>
      <c r="P69" s="287" t="s">
        <v>618</v>
      </c>
    </row>
    <row r="70" spans="1:16" x14ac:dyDescent="0.25">
      <c r="A70" s="85"/>
      <c r="B70" s="131"/>
      <c r="C70" s="261"/>
      <c r="D70" s="261"/>
      <c r="E70" s="261"/>
      <c r="F70" s="260"/>
      <c r="G70" s="131"/>
      <c r="H70" s="274"/>
      <c r="I70" s="261"/>
      <c r="J70" s="275"/>
      <c r="K70" s="131"/>
      <c r="L70" s="261"/>
      <c r="M70" s="261"/>
      <c r="N70" s="131"/>
      <c r="O70" s="261"/>
      <c r="P70" s="260"/>
    </row>
    <row r="71" spans="1:16" x14ac:dyDescent="0.25">
      <c r="A71" s="82" t="s">
        <v>66</v>
      </c>
      <c r="B71" s="70"/>
      <c r="C71" s="72"/>
      <c r="D71" s="72"/>
      <c r="E71" s="72"/>
      <c r="F71" s="265"/>
      <c r="G71" s="70"/>
      <c r="H71" s="270"/>
      <c r="I71" s="72"/>
      <c r="J71" s="272"/>
      <c r="K71" s="70"/>
      <c r="L71" s="72"/>
      <c r="M71" s="72"/>
      <c r="N71" s="70"/>
      <c r="O71" s="72"/>
      <c r="P71" s="265"/>
    </row>
    <row r="72" spans="1:16" x14ac:dyDescent="0.25">
      <c r="A72" s="83" t="s">
        <v>67</v>
      </c>
      <c r="B72" s="266">
        <v>0</v>
      </c>
      <c r="C72" s="267">
        <v>0</v>
      </c>
      <c r="D72" s="267">
        <v>0</v>
      </c>
      <c r="E72" s="267">
        <v>0</v>
      </c>
      <c r="F72" s="273">
        <v>6422</v>
      </c>
      <c r="G72" s="269">
        <v>16696</v>
      </c>
      <c r="H72" s="270">
        <v>4.9221698113207548</v>
      </c>
      <c r="I72" s="271">
        <v>4298</v>
      </c>
      <c r="J72" s="272">
        <v>1.2670990566037736</v>
      </c>
      <c r="K72" s="266">
        <v>10</v>
      </c>
      <c r="L72" s="267">
        <v>4</v>
      </c>
      <c r="M72" s="267">
        <v>15</v>
      </c>
      <c r="N72" s="266">
        <v>144</v>
      </c>
      <c r="O72" s="267">
        <v>13</v>
      </c>
      <c r="P72" s="268">
        <v>168</v>
      </c>
    </row>
    <row r="73" spans="1:16" x14ac:dyDescent="0.25">
      <c r="A73" s="83" t="s">
        <v>68</v>
      </c>
      <c r="B73" s="266">
        <v>1</v>
      </c>
      <c r="C73" s="267">
        <v>1</v>
      </c>
      <c r="D73" s="267">
        <v>83</v>
      </c>
      <c r="E73" s="267">
        <v>61</v>
      </c>
      <c r="F73" s="273">
        <v>2451</v>
      </c>
      <c r="G73" s="269">
        <v>55063</v>
      </c>
      <c r="H73" s="270">
        <v>3.5988888888888888</v>
      </c>
      <c r="I73" s="271">
        <v>12580</v>
      </c>
      <c r="J73" s="272">
        <v>0.82222222222222219</v>
      </c>
      <c r="K73" s="266">
        <v>114</v>
      </c>
      <c r="L73" s="267">
        <v>7</v>
      </c>
      <c r="M73" s="267">
        <v>140</v>
      </c>
      <c r="N73" s="269">
        <v>2667</v>
      </c>
      <c r="O73" s="267">
        <v>35</v>
      </c>
      <c r="P73" s="273">
        <v>2891</v>
      </c>
    </row>
    <row r="74" spans="1:16" x14ac:dyDescent="0.25">
      <c r="A74" s="85"/>
      <c r="B74" s="131"/>
      <c r="C74" s="261"/>
      <c r="D74" s="261"/>
      <c r="E74" s="261"/>
      <c r="F74" s="260"/>
      <c r="G74" s="131"/>
      <c r="H74" s="261"/>
      <c r="I74" s="261"/>
      <c r="J74" s="261"/>
      <c r="K74" s="131"/>
      <c r="L74" s="261"/>
      <c r="M74" s="261"/>
      <c r="N74" s="131"/>
      <c r="O74" s="261"/>
      <c r="P74" s="260"/>
    </row>
    <row r="75" spans="1:16" x14ac:dyDescent="0.25">
      <c r="A75" s="175" t="s">
        <v>629</v>
      </c>
      <c r="B75" s="276">
        <f>SUM(B6:B73)</f>
        <v>28791</v>
      </c>
      <c r="C75" s="276">
        <f t="shared" ref="C75:F75" si="0">SUM(C6:C73)</f>
        <v>15835</v>
      </c>
      <c r="D75" s="276">
        <f t="shared" si="0"/>
        <v>29082</v>
      </c>
      <c r="E75" s="276">
        <f t="shared" si="0"/>
        <v>21558</v>
      </c>
      <c r="F75" s="276">
        <f t="shared" si="0"/>
        <v>1494205</v>
      </c>
      <c r="G75" s="276">
        <f>SUM(G6:G73)</f>
        <v>9652486</v>
      </c>
      <c r="H75" s="277">
        <v>3.2492272870183547</v>
      </c>
      <c r="I75" s="278">
        <f>SUM(I6:I73)</f>
        <v>1557245</v>
      </c>
      <c r="J75" s="279">
        <v>0.52420066085345429</v>
      </c>
      <c r="K75" s="276">
        <f>SUM(K6:K73)</f>
        <v>14887</v>
      </c>
      <c r="L75" s="276">
        <f t="shared" ref="L75:N75" si="1">SUM(L6:L73)</f>
        <v>1752</v>
      </c>
      <c r="M75" s="276">
        <f t="shared" si="1"/>
        <v>25304</v>
      </c>
      <c r="N75" s="276">
        <f t="shared" si="1"/>
        <v>432874</v>
      </c>
      <c r="O75" s="276">
        <f t="shared" ref="O75:P75" si="2">SUM(O6:O73)</f>
        <v>26269</v>
      </c>
      <c r="P75" s="276">
        <f t="shared" si="2"/>
        <v>625700</v>
      </c>
    </row>
    <row r="77" spans="1:16" x14ac:dyDescent="0.25">
      <c r="A77" s="46" t="s">
        <v>646</v>
      </c>
    </row>
  </sheetData>
  <mergeCells count="12">
    <mergeCell ref="B68:E68"/>
    <mergeCell ref="G68:J68"/>
    <mergeCell ref="K68:M68"/>
    <mergeCell ref="N68:P68"/>
    <mergeCell ref="B2:E2"/>
    <mergeCell ref="G2:J2"/>
    <mergeCell ref="N2:P2"/>
    <mergeCell ref="K2:M2"/>
    <mergeCell ref="B34:E34"/>
    <mergeCell ref="G34:J34"/>
    <mergeCell ref="K34:M34"/>
    <mergeCell ref="N34:P34"/>
  </mergeCells>
  <pageMargins left="0.5" right="0.5" top="0.75" bottom="0.5" header="0.3" footer="0.3"/>
  <pageSetup paperSize="5" orientation="landscape" r:id="rId1"/>
  <headerFooter>
    <oddHeader>&amp;CMississippi Public Library System Services and Visits FY13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view="pageLayout" zoomScale="90" zoomScaleNormal="100" zoomScalePageLayoutView="90" workbookViewId="0">
      <selection activeCell="A7" sqref="A7:XFD7"/>
    </sheetView>
  </sheetViews>
  <sheetFormatPr defaultRowHeight="15" x14ac:dyDescent="0.25"/>
  <cols>
    <col min="1" max="1" width="32.28515625" style="46" customWidth="1"/>
    <col min="2" max="2" width="9.42578125" customWidth="1"/>
    <col min="5" max="5" width="7.28515625" customWidth="1"/>
    <col min="6" max="6" width="6.7109375" customWidth="1"/>
    <col min="7" max="7" width="7.85546875" customWidth="1"/>
    <col min="8" max="9" width="8.28515625" customWidth="1"/>
    <col min="11" max="11" width="11.7109375" customWidth="1"/>
    <col min="12" max="12" width="8.7109375" customWidth="1"/>
    <col min="13" max="13" width="10.5703125" customWidth="1"/>
    <col min="14" max="14" width="8" customWidth="1"/>
    <col min="16" max="16" width="8.42578125" customWidth="1"/>
  </cols>
  <sheetData>
    <row r="1" spans="1:23" ht="15.75" thickBot="1" x14ac:dyDescent="0.3"/>
    <row r="2" spans="1:23" ht="15.75" thickBot="1" x14ac:dyDescent="0.3">
      <c r="A2" s="7"/>
      <c r="B2" s="351" t="s">
        <v>592</v>
      </c>
      <c r="C2" s="352"/>
      <c r="D2" s="353"/>
      <c r="E2" s="351" t="s">
        <v>99</v>
      </c>
      <c r="F2" s="354"/>
      <c r="G2" s="354"/>
      <c r="H2" s="354"/>
      <c r="I2" s="355"/>
      <c r="J2" s="356" t="s">
        <v>640</v>
      </c>
      <c r="K2" s="357"/>
      <c r="L2" s="351" t="s">
        <v>368</v>
      </c>
      <c r="M2" s="354"/>
      <c r="N2" s="354"/>
      <c r="O2" s="354"/>
      <c r="P2" s="354"/>
      <c r="Q2" s="354"/>
      <c r="R2" s="354"/>
      <c r="S2" s="354"/>
      <c r="T2" s="354"/>
      <c r="U2" s="355"/>
    </row>
    <row r="3" spans="1:23" ht="37.5" x14ac:dyDescent="0.25">
      <c r="A3" s="74" t="s">
        <v>11</v>
      </c>
      <c r="B3" s="307" t="s">
        <v>100</v>
      </c>
      <c r="C3" s="308" t="s">
        <v>101</v>
      </c>
      <c r="D3" s="177" t="s">
        <v>102</v>
      </c>
      <c r="E3" s="176" t="s">
        <v>103</v>
      </c>
      <c r="F3" s="178" t="s">
        <v>104</v>
      </c>
      <c r="G3" s="178" t="s">
        <v>105</v>
      </c>
      <c r="H3" s="178" t="s">
        <v>106</v>
      </c>
      <c r="I3" s="179" t="s">
        <v>107</v>
      </c>
      <c r="J3" s="180" t="s">
        <v>108</v>
      </c>
      <c r="K3" s="181" t="s">
        <v>593</v>
      </c>
      <c r="L3" s="182" t="s">
        <v>109</v>
      </c>
      <c r="M3" s="183" t="s">
        <v>110</v>
      </c>
      <c r="N3" s="183" t="s">
        <v>111</v>
      </c>
      <c r="O3" s="183" t="s">
        <v>112</v>
      </c>
      <c r="P3" s="183" t="s">
        <v>113</v>
      </c>
      <c r="Q3" s="183" t="s">
        <v>114</v>
      </c>
      <c r="R3" s="183" t="s">
        <v>115</v>
      </c>
      <c r="S3" s="183" t="s">
        <v>116</v>
      </c>
      <c r="T3" s="183" t="s">
        <v>117</v>
      </c>
      <c r="U3" s="184" t="s">
        <v>118</v>
      </c>
      <c r="V3" s="185"/>
      <c r="W3" s="185"/>
    </row>
    <row r="4" spans="1:23" x14ac:dyDescent="0.25">
      <c r="A4" s="45"/>
      <c r="B4" s="18"/>
      <c r="C4" s="2"/>
      <c r="D4" s="19"/>
      <c r="E4" s="18"/>
      <c r="F4" s="2"/>
      <c r="G4" s="2"/>
      <c r="H4" s="2"/>
      <c r="I4" s="19"/>
      <c r="J4" s="18"/>
      <c r="K4" s="19"/>
      <c r="L4" s="18"/>
      <c r="M4" s="2"/>
      <c r="N4" s="2"/>
      <c r="O4" s="2"/>
      <c r="P4" s="2"/>
      <c r="Q4" s="2"/>
      <c r="R4" s="2"/>
      <c r="S4" s="2"/>
      <c r="T4" s="2"/>
      <c r="U4" s="19"/>
    </row>
    <row r="5" spans="1:23" x14ac:dyDescent="0.25">
      <c r="A5" s="75" t="s">
        <v>12</v>
      </c>
      <c r="B5" s="20"/>
      <c r="C5" s="9"/>
      <c r="D5" s="21"/>
      <c r="E5" s="20"/>
      <c r="F5" s="9"/>
      <c r="G5" s="9"/>
      <c r="H5" s="9"/>
      <c r="I5" s="21"/>
      <c r="J5" s="20"/>
      <c r="K5" s="21"/>
      <c r="L5" s="20"/>
      <c r="M5" s="9"/>
      <c r="N5" s="9"/>
      <c r="O5" s="9"/>
      <c r="P5" s="9"/>
      <c r="Q5" s="9"/>
      <c r="R5" s="9"/>
      <c r="S5" s="9"/>
      <c r="T5" s="9"/>
      <c r="U5" s="21"/>
    </row>
    <row r="6" spans="1:23" x14ac:dyDescent="0.25">
      <c r="A6" s="76" t="s">
        <v>13</v>
      </c>
      <c r="B6" s="53">
        <v>18</v>
      </c>
      <c r="C6" s="50">
        <v>13</v>
      </c>
      <c r="D6" s="57">
        <v>7888</v>
      </c>
      <c r="E6" s="53">
        <v>0</v>
      </c>
      <c r="F6" s="50">
        <v>18</v>
      </c>
      <c r="G6" s="52">
        <v>3120</v>
      </c>
      <c r="H6" s="52">
        <v>4212</v>
      </c>
      <c r="I6" s="57">
        <v>1716</v>
      </c>
      <c r="J6" s="49">
        <v>2028</v>
      </c>
      <c r="K6" s="57">
        <v>2652</v>
      </c>
      <c r="L6" s="49">
        <v>4056</v>
      </c>
      <c r="M6" s="52">
        <v>3120</v>
      </c>
      <c r="N6" s="52">
        <v>2496</v>
      </c>
      <c r="O6" s="52">
        <v>3432</v>
      </c>
      <c r="P6" s="52">
        <v>4212</v>
      </c>
      <c r="Q6" s="52">
        <v>3276</v>
      </c>
      <c r="R6" s="52">
        <v>3900</v>
      </c>
      <c r="S6" s="52">
        <v>2964</v>
      </c>
      <c r="T6" s="52">
        <v>2148</v>
      </c>
      <c r="U6" s="57">
        <v>2184</v>
      </c>
    </row>
    <row r="7" spans="1:23" x14ac:dyDescent="0.25">
      <c r="A7" s="76" t="s">
        <v>14</v>
      </c>
      <c r="B7" s="53">
        <v>15</v>
      </c>
      <c r="C7" s="50">
        <v>12</v>
      </c>
      <c r="D7" s="57">
        <v>7285</v>
      </c>
      <c r="E7" s="53">
        <v>222</v>
      </c>
      <c r="F7" s="50">
        <v>150</v>
      </c>
      <c r="G7" s="52">
        <v>1000</v>
      </c>
      <c r="H7" s="52">
        <v>4000</v>
      </c>
      <c r="I7" s="51">
        <v>420</v>
      </c>
      <c r="J7" s="53">
        <v>600</v>
      </c>
      <c r="K7" s="51">
        <v>70</v>
      </c>
      <c r="L7" s="49">
        <v>3000</v>
      </c>
      <c r="M7" s="52">
        <v>2100</v>
      </c>
      <c r="N7" s="50">
        <v>700</v>
      </c>
      <c r="O7" s="52">
        <v>4000</v>
      </c>
      <c r="P7" s="52">
        <v>5500</v>
      </c>
      <c r="Q7" s="52">
        <v>3000</v>
      </c>
      <c r="R7" s="50">
        <v>600</v>
      </c>
      <c r="S7" s="52">
        <v>2000</v>
      </c>
      <c r="T7" s="50">
        <v>154</v>
      </c>
      <c r="U7" s="51">
        <v>300</v>
      </c>
    </row>
    <row r="8" spans="1:23" x14ac:dyDescent="0.25">
      <c r="A8" s="76" t="s">
        <v>15</v>
      </c>
      <c r="B8" s="53">
        <v>26</v>
      </c>
      <c r="C8" s="50">
        <v>21</v>
      </c>
      <c r="D8" s="57">
        <v>11352</v>
      </c>
      <c r="E8" s="53">
        <v>0</v>
      </c>
      <c r="F8" s="50">
        <v>0</v>
      </c>
      <c r="G8" s="50">
        <v>338</v>
      </c>
      <c r="H8" s="52">
        <v>1508</v>
      </c>
      <c r="I8" s="51">
        <v>780</v>
      </c>
      <c r="J8" s="53">
        <v>416</v>
      </c>
      <c r="K8" s="51">
        <v>130</v>
      </c>
      <c r="L8" s="49">
        <v>1222</v>
      </c>
      <c r="M8" s="50">
        <v>598</v>
      </c>
      <c r="N8" s="50">
        <v>416</v>
      </c>
      <c r="O8" s="50">
        <v>806</v>
      </c>
      <c r="P8" s="52">
        <v>1274</v>
      </c>
      <c r="Q8" s="52">
        <v>1014</v>
      </c>
      <c r="R8" s="50">
        <v>858</v>
      </c>
      <c r="S8" s="50">
        <v>260</v>
      </c>
      <c r="T8" s="50">
        <v>260</v>
      </c>
      <c r="U8" s="51">
        <v>260</v>
      </c>
    </row>
    <row r="9" spans="1:23" x14ac:dyDescent="0.25">
      <c r="A9" s="76" t="s">
        <v>16</v>
      </c>
      <c r="B9" s="53">
        <v>18</v>
      </c>
      <c r="C9" s="50">
        <v>14</v>
      </c>
      <c r="D9" s="57">
        <v>10841</v>
      </c>
      <c r="E9" s="53">
        <v>672</v>
      </c>
      <c r="F9" s="50">
        <v>960</v>
      </c>
      <c r="G9" s="50">
        <v>672</v>
      </c>
      <c r="H9" s="52">
        <v>2304</v>
      </c>
      <c r="I9" s="57">
        <v>2592</v>
      </c>
      <c r="J9" s="53">
        <v>864</v>
      </c>
      <c r="K9" s="57">
        <v>1344</v>
      </c>
      <c r="L9" s="49">
        <v>2880</v>
      </c>
      <c r="M9" s="52">
        <v>1344</v>
      </c>
      <c r="N9" s="52">
        <v>1248</v>
      </c>
      <c r="O9" s="52">
        <v>1920</v>
      </c>
      <c r="P9" s="52">
        <v>2400</v>
      </c>
      <c r="Q9" s="52">
        <v>2304</v>
      </c>
      <c r="R9" s="52">
        <v>1728</v>
      </c>
      <c r="S9" s="52">
        <v>2016</v>
      </c>
      <c r="T9" s="50">
        <v>768</v>
      </c>
      <c r="U9" s="57">
        <v>1056</v>
      </c>
    </row>
    <row r="10" spans="1:23" x14ac:dyDescent="0.25">
      <c r="A10" s="76" t="s">
        <v>17</v>
      </c>
      <c r="B10" s="53">
        <v>21</v>
      </c>
      <c r="C10" s="50">
        <v>14</v>
      </c>
      <c r="D10" s="57">
        <v>10653</v>
      </c>
      <c r="E10" s="53">
        <v>52</v>
      </c>
      <c r="F10" s="50">
        <v>195</v>
      </c>
      <c r="G10" s="50">
        <v>182</v>
      </c>
      <c r="H10" s="52">
        <v>3952</v>
      </c>
      <c r="I10" s="51">
        <v>728</v>
      </c>
      <c r="J10" s="49">
        <v>1313</v>
      </c>
      <c r="K10" s="51">
        <v>364</v>
      </c>
      <c r="L10" s="49">
        <v>2496</v>
      </c>
      <c r="M10" s="50">
        <v>806</v>
      </c>
      <c r="N10" s="50">
        <v>403</v>
      </c>
      <c r="O10" s="52">
        <v>1508</v>
      </c>
      <c r="P10" s="52">
        <v>2652</v>
      </c>
      <c r="Q10" s="52">
        <v>2379</v>
      </c>
      <c r="R10" s="52">
        <v>2002</v>
      </c>
      <c r="S10" s="52">
        <v>1833</v>
      </c>
      <c r="T10" s="50">
        <v>767</v>
      </c>
      <c r="U10" s="51">
        <v>897</v>
      </c>
    </row>
    <row r="11" spans="1:23" x14ac:dyDescent="0.25">
      <c r="A11" s="76" t="s">
        <v>18</v>
      </c>
      <c r="B11" s="53">
        <v>14</v>
      </c>
      <c r="C11" s="50">
        <v>10</v>
      </c>
      <c r="D11" s="57">
        <v>12451</v>
      </c>
      <c r="E11" s="53">
        <v>9</v>
      </c>
      <c r="F11" s="50">
        <v>210</v>
      </c>
      <c r="G11" s="52">
        <v>2220</v>
      </c>
      <c r="H11" s="52">
        <v>5008</v>
      </c>
      <c r="I11" s="57">
        <v>5004</v>
      </c>
      <c r="J11" s="186" t="s">
        <v>617</v>
      </c>
      <c r="K11" s="187" t="s">
        <v>617</v>
      </c>
      <c r="L11" s="186" t="s">
        <v>617</v>
      </c>
      <c r="M11" s="156" t="s">
        <v>617</v>
      </c>
      <c r="N11" s="156" t="s">
        <v>617</v>
      </c>
      <c r="O11" s="156" t="s">
        <v>617</v>
      </c>
      <c r="P11" s="156" t="s">
        <v>617</v>
      </c>
      <c r="Q11" s="156" t="s">
        <v>617</v>
      </c>
      <c r="R11" s="156" t="s">
        <v>617</v>
      </c>
      <c r="S11" s="156" t="s">
        <v>617</v>
      </c>
      <c r="T11" s="156" t="s">
        <v>617</v>
      </c>
      <c r="U11" s="187" t="s">
        <v>617</v>
      </c>
    </row>
    <row r="12" spans="1:23" x14ac:dyDescent="0.25">
      <c r="A12" s="76" t="s">
        <v>19</v>
      </c>
      <c r="B12" s="53">
        <v>36</v>
      </c>
      <c r="C12" s="50">
        <v>31</v>
      </c>
      <c r="D12" s="57">
        <v>9929</v>
      </c>
      <c r="E12" s="49">
        <v>1250</v>
      </c>
      <c r="F12" s="52">
        <v>2500</v>
      </c>
      <c r="G12" s="52">
        <v>3360</v>
      </c>
      <c r="H12" s="52">
        <v>4250</v>
      </c>
      <c r="I12" s="57">
        <v>1800</v>
      </c>
      <c r="J12" s="49">
        <v>3500</v>
      </c>
      <c r="K12" s="51">
        <v>15</v>
      </c>
      <c r="L12" s="49">
        <v>3100</v>
      </c>
      <c r="M12" s="52">
        <v>2000</v>
      </c>
      <c r="N12" s="52">
        <v>2000</v>
      </c>
      <c r="O12" s="52">
        <v>3100</v>
      </c>
      <c r="P12" s="52">
        <v>3000</v>
      </c>
      <c r="Q12" s="52">
        <v>2500</v>
      </c>
      <c r="R12" s="52">
        <v>2350</v>
      </c>
      <c r="S12" s="52">
        <v>3400</v>
      </c>
      <c r="T12" s="50">
        <v>200</v>
      </c>
      <c r="U12" s="51">
        <v>500</v>
      </c>
    </row>
    <row r="13" spans="1:23" x14ac:dyDescent="0.25">
      <c r="A13" s="76" t="s">
        <v>20</v>
      </c>
      <c r="B13" s="53">
        <v>14</v>
      </c>
      <c r="C13" s="50">
        <v>9</v>
      </c>
      <c r="D13" s="57">
        <v>5789</v>
      </c>
      <c r="E13" s="53">
        <v>204</v>
      </c>
      <c r="F13" s="50">
        <v>465</v>
      </c>
      <c r="G13" s="50">
        <v>765</v>
      </c>
      <c r="H13" s="50">
        <v>503</v>
      </c>
      <c r="I13" s="51">
        <v>775</v>
      </c>
      <c r="J13" s="53">
        <v>153</v>
      </c>
      <c r="K13" s="51">
        <v>8</v>
      </c>
      <c r="L13" s="53">
        <v>743</v>
      </c>
      <c r="M13" s="50">
        <v>323</v>
      </c>
      <c r="N13" s="50">
        <v>94</v>
      </c>
      <c r="O13" s="50">
        <v>4</v>
      </c>
      <c r="P13" s="52">
        <v>4873</v>
      </c>
      <c r="Q13" s="52">
        <v>5576</v>
      </c>
      <c r="R13" s="52">
        <v>2365</v>
      </c>
      <c r="S13" s="52">
        <v>4231</v>
      </c>
      <c r="T13" s="50">
        <v>254</v>
      </c>
      <c r="U13" s="51">
        <v>554</v>
      </c>
    </row>
    <row r="14" spans="1:23" x14ac:dyDescent="0.25">
      <c r="A14" s="76" t="s">
        <v>21</v>
      </c>
      <c r="B14" s="53">
        <v>27</v>
      </c>
      <c r="C14" s="50">
        <v>23</v>
      </c>
      <c r="D14" s="57">
        <v>20216</v>
      </c>
      <c r="E14" s="53">
        <v>94</v>
      </c>
      <c r="F14" s="50">
        <v>452</v>
      </c>
      <c r="G14" s="50">
        <v>916</v>
      </c>
      <c r="H14" s="52">
        <v>3375</v>
      </c>
      <c r="I14" s="51">
        <v>390</v>
      </c>
      <c r="J14" s="53">
        <v>785</v>
      </c>
      <c r="K14" s="51">
        <v>455</v>
      </c>
      <c r="L14" s="49">
        <v>2485</v>
      </c>
      <c r="M14" s="52">
        <v>1367</v>
      </c>
      <c r="N14" s="52">
        <v>1099</v>
      </c>
      <c r="O14" s="52">
        <v>1813</v>
      </c>
      <c r="P14" s="52">
        <v>1869</v>
      </c>
      <c r="Q14" s="52">
        <v>1676</v>
      </c>
      <c r="R14" s="52">
        <v>2011</v>
      </c>
      <c r="S14" s="52">
        <v>1165</v>
      </c>
      <c r="T14" s="50">
        <v>675</v>
      </c>
      <c r="U14" s="51">
        <v>894</v>
      </c>
    </row>
    <row r="15" spans="1:23" x14ac:dyDescent="0.25">
      <c r="A15" s="76" t="s">
        <v>353</v>
      </c>
      <c r="B15" s="53">
        <v>8</v>
      </c>
      <c r="C15" s="50">
        <v>4</v>
      </c>
      <c r="D15" s="57">
        <v>2235</v>
      </c>
      <c r="E15" s="53">
        <v>6</v>
      </c>
      <c r="F15" s="50">
        <v>35</v>
      </c>
      <c r="G15" s="50">
        <v>141</v>
      </c>
      <c r="H15" s="50">
        <v>978</v>
      </c>
      <c r="I15" s="51">
        <v>761</v>
      </c>
      <c r="J15" s="53">
        <v>390</v>
      </c>
      <c r="K15" s="51">
        <v>29</v>
      </c>
      <c r="L15" s="53">
        <v>481</v>
      </c>
      <c r="M15" s="50">
        <v>149</v>
      </c>
      <c r="N15" s="50">
        <v>0</v>
      </c>
      <c r="O15" s="50">
        <v>198</v>
      </c>
      <c r="P15" s="50">
        <v>852</v>
      </c>
      <c r="Q15" s="50">
        <v>78</v>
      </c>
      <c r="R15" s="50">
        <v>228</v>
      </c>
      <c r="S15" s="50">
        <v>35</v>
      </c>
      <c r="T15" s="50">
        <v>51</v>
      </c>
      <c r="U15" s="51">
        <v>225</v>
      </c>
    </row>
    <row r="16" spans="1:23" x14ac:dyDescent="0.25">
      <c r="A16" s="76" t="s">
        <v>22</v>
      </c>
      <c r="B16" s="53">
        <v>13</v>
      </c>
      <c r="C16" s="50">
        <v>9</v>
      </c>
      <c r="D16" s="57">
        <v>4725</v>
      </c>
      <c r="E16" s="53">
        <v>52</v>
      </c>
      <c r="F16" s="50">
        <v>182</v>
      </c>
      <c r="G16" s="50">
        <v>416</v>
      </c>
      <c r="H16" s="52">
        <v>2548</v>
      </c>
      <c r="I16" s="57">
        <v>1404</v>
      </c>
      <c r="J16" s="53">
        <v>624</v>
      </c>
      <c r="K16" s="51">
        <v>364</v>
      </c>
      <c r="L16" s="49">
        <v>3068</v>
      </c>
      <c r="M16" s="50">
        <v>572</v>
      </c>
      <c r="N16" s="50">
        <v>260</v>
      </c>
      <c r="O16" s="50">
        <v>364</v>
      </c>
      <c r="P16" s="52">
        <v>1976</v>
      </c>
      <c r="Q16" s="52">
        <v>1876</v>
      </c>
      <c r="R16" s="52">
        <v>2392</v>
      </c>
      <c r="S16" s="50">
        <v>728</v>
      </c>
      <c r="T16" s="50">
        <v>832</v>
      </c>
      <c r="U16" s="51">
        <v>624</v>
      </c>
    </row>
    <row r="17" spans="1:21" x14ac:dyDescent="0.25">
      <c r="A17" s="77"/>
      <c r="B17" s="22"/>
      <c r="C17" s="10"/>
      <c r="D17" s="23"/>
      <c r="E17" s="22"/>
      <c r="F17" s="10"/>
      <c r="G17" s="10"/>
      <c r="H17" s="10"/>
      <c r="I17" s="23"/>
      <c r="J17" s="22"/>
      <c r="K17" s="23"/>
      <c r="L17" s="22"/>
      <c r="M17" s="10"/>
      <c r="N17" s="10"/>
      <c r="O17" s="10"/>
      <c r="P17" s="10"/>
      <c r="Q17" s="10"/>
      <c r="R17" s="10"/>
      <c r="S17" s="10"/>
      <c r="T17" s="10"/>
      <c r="U17" s="23"/>
    </row>
    <row r="18" spans="1:21" x14ac:dyDescent="0.25">
      <c r="A18" s="75" t="s">
        <v>23</v>
      </c>
      <c r="B18" s="20"/>
      <c r="C18" s="9"/>
      <c r="D18" s="21"/>
      <c r="E18" s="20"/>
      <c r="F18" s="9"/>
      <c r="G18" s="9"/>
      <c r="H18" s="9"/>
      <c r="I18" s="21"/>
      <c r="J18" s="20"/>
      <c r="K18" s="21"/>
      <c r="L18" s="20"/>
      <c r="M18" s="9"/>
      <c r="N18" s="9"/>
      <c r="O18" s="9"/>
      <c r="P18" s="9"/>
      <c r="Q18" s="9"/>
      <c r="R18" s="9"/>
      <c r="S18" s="9"/>
      <c r="T18" s="9"/>
      <c r="U18" s="21"/>
    </row>
    <row r="19" spans="1:21" x14ac:dyDescent="0.25">
      <c r="A19" s="76" t="s">
        <v>24</v>
      </c>
      <c r="B19" s="53">
        <v>81</v>
      </c>
      <c r="C19" s="50">
        <v>62</v>
      </c>
      <c r="D19" s="57">
        <v>35100</v>
      </c>
      <c r="E19" s="53">
        <v>0</v>
      </c>
      <c r="F19" s="50">
        <v>369</v>
      </c>
      <c r="G19" s="50">
        <v>624</v>
      </c>
      <c r="H19" s="52">
        <v>1352</v>
      </c>
      <c r="I19" s="51">
        <v>676</v>
      </c>
      <c r="J19" s="53">
        <v>468</v>
      </c>
      <c r="K19" s="51">
        <v>572</v>
      </c>
      <c r="L19" s="49">
        <v>1092</v>
      </c>
      <c r="M19" s="52">
        <v>1144</v>
      </c>
      <c r="N19" s="52">
        <v>1352</v>
      </c>
      <c r="O19" s="52">
        <v>1664</v>
      </c>
      <c r="P19" s="52">
        <v>1092</v>
      </c>
      <c r="Q19" s="52">
        <v>1144</v>
      </c>
      <c r="R19" s="52">
        <v>1716</v>
      </c>
      <c r="S19" s="50">
        <v>936</v>
      </c>
      <c r="T19" s="50">
        <v>520</v>
      </c>
      <c r="U19" s="51">
        <v>676</v>
      </c>
    </row>
    <row r="20" spans="1:21" x14ac:dyDescent="0.25">
      <c r="A20" s="76" t="s">
        <v>25</v>
      </c>
      <c r="B20" s="53">
        <v>44</v>
      </c>
      <c r="C20" s="50">
        <v>34</v>
      </c>
      <c r="D20" s="57">
        <v>22703</v>
      </c>
      <c r="E20" s="53">
        <v>192</v>
      </c>
      <c r="F20" s="50">
        <v>912</v>
      </c>
      <c r="G20" s="50">
        <v>768</v>
      </c>
      <c r="H20" s="52">
        <v>2156</v>
      </c>
      <c r="I20" s="57">
        <v>1364</v>
      </c>
      <c r="J20" s="49">
        <v>1496</v>
      </c>
      <c r="K20" s="51">
        <v>968</v>
      </c>
      <c r="L20" s="49">
        <v>1320</v>
      </c>
      <c r="M20" s="52">
        <v>1716</v>
      </c>
      <c r="N20" s="52">
        <v>1540</v>
      </c>
      <c r="O20" s="52">
        <v>1276</v>
      </c>
      <c r="P20" s="52">
        <v>2376</v>
      </c>
      <c r="Q20" s="52">
        <v>2508</v>
      </c>
      <c r="R20" s="52">
        <v>1144</v>
      </c>
      <c r="S20" s="50">
        <v>792</v>
      </c>
      <c r="T20" s="50">
        <v>528</v>
      </c>
      <c r="U20" s="51">
        <v>528</v>
      </c>
    </row>
    <row r="21" spans="1:21" x14ac:dyDescent="0.25">
      <c r="A21" s="76" t="s">
        <v>26</v>
      </c>
      <c r="B21" s="53">
        <v>61</v>
      </c>
      <c r="C21" s="50">
        <v>48</v>
      </c>
      <c r="D21" s="57">
        <v>66032</v>
      </c>
      <c r="E21" s="53">
        <v>39</v>
      </c>
      <c r="F21" s="50">
        <v>182</v>
      </c>
      <c r="G21" s="50">
        <v>728</v>
      </c>
      <c r="H21" s="52">
        <v>3692</v>
      </c>
      <c r="I21" s="57">
        <v>1170</v>
      </c>
      <c r="J21" s="49">
        <v>1976</v>
      </c>
      <c r="K21" s="57">
        <v>1820</v>
      </c>
      <c r="L21" s="49">
        <v>3887</v>
      </c>
      <c r="M21" s="52">
        <v>2496</v>
      </c>
      <c r="N21" s="52">
        <v>1742</v>
      </c>
      <c r="O21" s="52">
        <v>2613</v>
      </c>
      <c r="P21" s="52">
        <v>3770</v>
      </c>
      <c r="Q21" s="52">
        <v>3575</v>
      </c>
      <c r="R21" s="52">
        <v>2743</v>
      </c>
      <c r="S21" s="52">
        <v>1872</v>
      </c>
      <c r="T21" s="52">
        <v>1326</v>
      </c>
      <c r="U21" s="57">
        <v>1040</v>
      </c>
    </row>
    <row r="22" spans="1:21" x14ac:dyDescent="0.25">
      <c r="A22" s="76" t="s">
        <v>27</v>
      </c>
      <c r="B22" s="53">
        <v>62</v>
      </c>
      <c r="C22" s="50">
        <v>38</v>
      </c>
      <c r="D22" s="57">
        <v>14642</v>
      </c>
      <c r="E22" s="53">
        <v>282</v>
      </c>
      <c r="F22" s="50">
        <v>590</v>
      </c>
      <c r="G22" s="52">
        <v>2121</v>
      </c>
      <c r="H22" s="52">
        <v>9501</v>
      </c>
      <c r="I22" s="57">
        <v>2857</v>
      </c>
      <c r="J22" s="49">
        <v>3821</v>
      </c>
      <c r="K22" s="57">
        <v>1888</v>
      </c>
      <c r="L22" s="49">
        <v>7128</v>
      </c>
      <c r="M22" s="52">
        <v>3194</v>
      </c>
      <c r="N22" s="50">
        <v>921</v>
      </c>
      <c r="O22" s="50">
        <v>814</v>
      </c>
      <c r="P22" s="52">
        <v>7032</v>
      </c>
      <c r="Q22" s="52">
        <v>5185</v>
      </c>
      <c r="R22" s="52">
        <v>5003</v>
      </c>
      <c r="S22" s="52">
        <v>2998</v>
      </c>
      <c r="T22" s="52">
        <v>2541</v>
      </c>
      <c r="U22" s="57">
        <v>3156</v>
      </c>
    </row>
    <row r="23" spans="1:21" x14ac:dyDescent="0.25">
      <c r="A23" s="76" t="s">
        <v>28</v>
      </c>
      <c r="B23" s="53">
        <v>23</v>
      </c>
      <c r="C23" s="50">
        <v>12</v>
      </c>
      <c r="D23" s="57">
        <v>12802</v>
      </c>
      <c r="E23" s="53">
        <v>55</v>
      </c>
      <c r="F23" s="50">
        <v>176</v>
      </c>
      <c r="G23" s="50">
        <v>293</v>
      </c>
      <c r="H23" s="52">
        <v>2081</v>
      </c>
      <c r="I23" s="57">
        <v>1298</v>
      </c>
      <c r="J23" s="49">
        <v>1259</v>
      </c>
      <c r="K23" s="51">
        <v>226</v>
      </c>
      <c r="L23" s="49">
        <v>1834</v>
      </c>
      <c r="M23" s="50">
        <v>682</v>
      </c>
      <c r="N23" s="50">
        <v>334</v>
      </c>
      <c r="O23" s="50">
        <v>0</v>
      </c>
      <c r="P23" s="52">
        <v>2086</v>
      </c>
      <c r="Q23" s="52">
        <v>2004</v>
      </c>
      <c r="R23" s="52">
        <v>1620</v>
      </c>
      <c r="S23" s="52">
        <v>1852</v>
      </c>
      <c r="T23" s="50">
        <v>460</v>
      </c>
      <c r="U23" s="51">
        <v>951</v>
      </c>
    </row>
    <row r="24" spans="1:21" x14ac:dyDescent="0.25">
      <c r="A24" s="76" t="s">
        <v>29</v>
      </c>
      <c r="B24" s="53">
        <v>30</v>
      </c>
      <c r="C24" s="50">
        <v>12</v>
      </c>
      <c r="D24" s="57">
        <v>9818</v>
      </c>
      <c r="E24" s="53">
        <v>0</v>
      </c>
      <c r="F24" s="50">
        <v>67</v>
      </c>
      <c r="G24" s="50">
        <v>404</v>
      </c>
      <c r="H24" s="52">
        <v>2358</v>
      </c>
      <c r="I24" s="51">
        <v>380</v>
      </c>
      <c r="J24" s="53">
        <v>337</v>
      </c>
      <c r="K24" s="51">
        <v>269</v>
      </c>
      <c r="L24" s="49">
        <v>1812</v>
      </c>
      <c r="M24" s="50">
        <v>341</v>
      </c>
      <c r="N24" s="50">
        <v>0</v>
      </c>
      <c r="O24" s="50">
        <v>0</v>
      </c>
      <c r="P24" s="52">
        <v>1078</v>
      </c>
      <c r="Q24" s="52">
        <v>1684</v>
      </c>
      <c r="R24" s="52">
        <v>1380</v>
      </c>
      <c r="S24" s="50">
        <v>540</v>
      </c>
      <c r="T24" s="50">
        <v>404</v>
      </c>
      <c r="U24" s="51">
        <v>580</v>
      </c>
    </row>
    <row r="25" spans="1:21" x14ac:dyDescent="0.25">
      <c r="A25" s="76" t="s">
        <v>354</v>
      </c>
      <c r="B25" s="53">
        <v>20</v>
      </c>
      <c r="C25" s="50">
        <v>20</v>
      </c>
      <c r="D25" s="57">
        <v>16722</v>
      </c>
      <c r="E25" s="49">
        <v>1978</v>
      </c>
      <c r="F25" s="50">
        <v>658</v>
      </c>
      <c r="G25" s="50">
        <v>798</v>
      </c>
      <c r="H25" s="52">
        <v>3458</v>
      </c>
      <c r="I25" s="51">
        <v>422</v>
      </c>
      <c r="J25" s="49">
        <v>1689</v>
      </c>
      <c r="K25" s="51">
        <v>722</v>
      </c>
      <c r="L25" s="49">
        <v>3255</v>
      </c>
      <c r="M25" s="50">
        <v>895</v>
      </c>
      <c r="N25" s="50">
        <v>0</v>
      </c>
      <c r="O25" s="50">
        <v>924</v>
      </c>
      <c r="P25" s="52">
        <v>2354</v>
      </c>
      <c r="Q25" s="52">
        <v>1890</v>
      </c>
      <c r="R25" s="52">
        <v>1023</v>
      </c>
      <c r="S25" s="50">
        <v>845</v>
      </c>
      <c r="T25" s="50">
        <v>326</v>
      </c>
      <c r="U25" s="51">
        <v>540</v>
      </c>
    </row>
    <row r="26" spans="1:21" x14ac:dyDescent="0.25">
      <c r="A26" s="76" t="s">
        <v>30</v>
      </c>
      <c r="B26" s="53">
        <v>35</v>
      </c>
      <c r="C26" s="50">
        <v>24</v>
      </c>
      <c r="D26" s="57">
        <v>15702</v>
      </c>
      <c r="E26" s="53">
        <v>0</v>
      </c>
      <c r="F26" s="50">
        <v>12</v>
      </c>
      <c r="G26" s="50">
        <v>24</v>
      </c>
      <c r="H26" s="50">
        <v>75</v>
      </c>
      <c r="I26" s="51">
        <v>52</v>
      </c>
      <c r="J26" s="53">
        <v>21</v>
      </c>
      <c r="K26" s="51">
        <v>26</v>
      </c>
      <c r="L26" s="53">
        <v>49</v>
      </c>
      <c r="M26" s="50">
        <v>50</v>
      </c>
      <c r="N26" s="50">
        <v>16</v>
      </c>
      <c r="O26" s="50">
        <v>47</v>
      </c>
      <c r="P26" s="50">
        <v>80</v>
      </c>
      <c r="Q26" s="50">
        <v>67</v>
      </c>
      <c r="R26" s="50">
        <v>28</v>
      </c>
      <c r="S26" s="50">
        <v>25</v>
      </c>
      <c r="T26" s="50">
        <v>16</v>
      </c>
      <c r="U26" s="51">
        <v>22</v>
      </c>
    </row>
    <row r="27" spans="1:21" x14ac:dyDescent="0.25">
      <c r="A27" s="76" t="s">
        <v>31</v>
      </c>
      <c r="B27" s="53">
        <v>22</v>
      </c>
      <c r="C27" s="50">
        <v>16</v>
      </c>
      <c r="D27" s="57">
        <v>16853</v>
      </c>
      <c r="E27" s="53">
        <v>364</v>
      </c>
      <c r="F27" s="50">
        <v>624</v>
      </c>
      <c r="G27" s="50">
        <v>728</v>
      </c>
      <c r="H27" s="50">
        <v>832</v>
      </c>
      <c r="I27" s="51">
        <v>468</v>
      </c>
      <c r="J27" s="53">
        <v>416</v>
      </c>
      <c r="K27" s="51">
        <v>104</v>
      </c>
      <c r="L27" s="53">
        <v>832</v>
      </c>
      <c r="M27" s="50">
        <v>572</v>
      </c>
      <c r="N27" s="50">
        <v>624</v>
      </c>
      <c r="O27" s="50">
        <v>936</v>
      </c>
      <c r="P27" s="50">
        <v>936</v>
      </c>
      <c r="Q27" s="50">
        <v>676</v>
      </c>
      <c r="R27" s="50">
        <v>468</v>
      </c>
      <c r="S27" s="50">
        <v>416</v>
      </c>
      <c r="T27" s="50">
        <v>156</v>
      </c>
      <c r="U27" s="51">
        <v>364</v>
      </c>
    </row>
    <row r="28" spans="1:21" x14ac:dyDescent="0.25">
      <c r="A28" s="76" t="s">
        <v>32</v>
      </c>
      <c r="B28" s="53">
        <v>32</v>
      </c>
      <c r="C28" s="50">
        <v>23</v>
      </c>
      <c r="D28" s="57">
        <v>21300</v>
      </c>
      <c r="E28" s="53">
        <v>76</v>
      </c>
      <c r="F28" s="50">
        <v>70</v>
      </c>
      <c r="G28" s="50">
        <v>749</v>
      </c>
      <c r="H28" s="52">
        <v>3864</v>
      </c>
      <c r="I28" s="57">
        <v>1005</v>
      </c>
      <c r="J28" s="49">
        <v>1062</v>
      </c>
      <c r="K28" s="51">
        <v>700</v>
      </c>
      <c r="L28" s="49">
        <v>3241</v>
      </c>
      <c r="M28" s="50">
        <v>950</v>
      </c>
      <c r="N28" s="50">
        <v>200</v>
      </c>
      <c r="O28" s="52">
        <v>1740</v>
      </c>
      <c r="P28" s="52">
        <v>3201</v>
      </c>
      <c r="Q28" s="52">
        <v>2102</v>
      </c>
      <c r="R28" s="52">
        <v>1654</v>
      </c>
      <c r="S28" s="50">
        <v>743</v>
      </c>
      <c r="T28" s="50">
        <v>340</v>
      </c>
      <c r="U28" s="51">
        <v>850</v>
      </c>
    </row>
    <row r="29" spans="1:21" x14ac:dyDescent="0.25">
      <c r="A29" s="76" t="s">
        <v>33</v>
      </c>
      <c r="B29" s="53">
        <v>61</v>
      </c>
      <c r="C29" s="50">
        <v>40</v>
      </c>
      <c r="D29" s="57">
        <v>40756</v>
      </c>
      <c r="E29" s="53">
        <v>78</v>
      </c>
      <c r="F29" s="50">
        <v>130</v>
      </c>
      <c r="G29" s="52">
        <v>1534</v>
      </c>
      <c r="H29" s="52">
        <v>5748</v>
      </c>
      <c r="I29" s="57">
        <v>2704</v>
      </c>
      <c r="J29" s="49">
        <v>1820</v>
      </c>
      <c r="K29" s="57">
        <v>1060</v>
      </c>
      <c r="L29" s="49">
        <v>5122</v>
      </c>
      <c r="M29" s="52">
        <v>2990</v>
      </c>
      <c r="N29" s="52">
        <v>1092</v>
      </c>
      <c r="O29" s="52">
        <v>4036</v>
      </c>
      <c r="P29" s="52">
        <v>5084</v>
      </c>
      <c r="Q29" s="52">
        <v>4212</v>
      </c>
      <c r="R29" s="52">
        <v>3614</v>
      </c>
      <c r="S29" s="52">
        <v>1794</v>
      </c>
      <c r="T29" s="52">
        <v>1560</v>
      </c>
      <c r="U29" s="57">
        <v>1248</v>
      </c>
    </row>
    <row r="30" spans="1:21" x14ac:dyDescent="0.25">
      <c r="A30" s="76" t="s">
        <v>34</v>
      </c>
      <c r="B30" s="53">
        <v>47</v>
      </c>
      <c r="C30" s="50">
        <v>34</v>
      </c>
      <c r="D30" s="57">
        <v>16820</v>
      </c>
      <c r="E30" s="53">
        <v>0</v>
      </c>
      <c r="F30" s="50">
        <v>312</v>
      </c>
      <c r="G30" s="52">
        <v>1248</v>
      </c>
      <c r="H30" s="52">
        <v>5824</v>
      </c>
      <c r="I30" s="57">
        <v>2288</v>
      </c>
      <c r="J30" s="49">
        <v>1976</v>
      </c>
      <c r="K30" s="57">
        <v>1872</v>
      </c>
      <c r="L30" s="49">
        <v>3640</v>
      </c>
      <c r="M30" s="52">
        <v>1872</v>
      </c>
      <c r="N30" s="52">
        <v>1352</v>
      </c>
      <c r="O30" s="52">
        <v>4368</v>
      </c>
      <c r="P30" s="52">
        <v>1976</v>
      </c>
      <c r="Q30" s="52">
        <v>3016</v>
      </c>
      <c r="R30" s="52">
        <v>1612</v>
      </c>
      <c r="S30" s="52">
        <v>4472</v>
      </c>
      <c r="T30" s="52">
        <v>1664</v>
      </c>
      <c r="U30" s="57">
        <v>2912</v>
      </c>
    </row>
    <row r="31" spans="1:21" x14ac:dyDescent="0.25">
      <c r="A31" s="76" t="s">
        <v>35</v>
      </c>
      <c r="B31" s="53">
        <v>30</v>
      </c>
      <c r="C31" s="50">
        <v>20</v>
      </c>
      <c r="D31" s="57">
        <v>19114</v>
      </c>
      <c r="E31" s="53">
        <v>699</v>
      </c>
      <c r="F31" s="52">
        <v>1211</v>
      </c>
      <c r="G31" s="52">
        <v>3201</v>
      </c>
      <c r="H31" s="52">
        <v>11003</v>
      </c>
      <c r="I31" s="57">
        <v>5861</v>
      </c>
      <c r="J31" s="53">
        <v>155</v>
      </c>
      <c r="K31" s="51">
        <v>69</v>
      </c>
      <c r="L31" s="49">
        <v>8566</v>
      </c>
      <c r="M31" s="52">
        <v>19021</v>
      </c>
      <c r="N31" s="52">
        <v>16669</v>
      </c>
      <c r="O31" s="52">
        <v>18900</v>
      </c>
      <c r="P31" s="52">
        <v>15231</v>
      </c>
      <c r="Q31" s="52">
        <v>8233</v>
      </c>
      <c r="R31" s="52">
        <v>7544</v>
      </c>
      <c r="S31" s="52">
        <v>9612</v>
      </c>
      <c r="T31" s="52">
        <v>2374</v>
      </c>
      <c r="U31" s="57">
        <v>5311</v>
      </c>
    </row>
    <row r="32" spans="1:21" x14ac:dyDescent="0.25">
      <c r="A32" s="76" t="s">
        <v>36</v>
      </c>
      <c r="B32" s="53">
        <v>38</v>
      </c>
      <c r="C32" s="50">
        <v>16</v>
      </c>
      <c r="D32" s="57">
        <v>18646</v>
      </c>
      <c r="E32" s="53">
        <v>134</v>
      </c>
      <c r="F32" s="50">
        <v>85</v>
      </c>
      <c r="G32" s="52">
        <v>3000</v>
      </c>
      <c r="H32" s="52">
        <v>9130</v>
      </c>
      <c r="I32" s="57">
        <v>6000</v>
      </c>
      <c r="J32" s="49">
        <v>5000</v>
      </c>
      <c r="K32" s="51">
        <v>799</v>
      </c>
      <c r="L32" s="49">
        <v>2500</v>
      </c>
      <c r="M32" s="52">
        <v>1500</v>
      </c>
      <c r="N32" s="50">
        <v>900</v>
      </c>
      <c r="O32" s="52">
        <v>4200</v>
      </c>
      <c r="P32" s="52">
        <v>3000</v>
      </c>
      <c r="Q32" s="52">
        <v>1000</v>
      </c>
      <c r="R32" s="52">
        <v>2000</v>
      </c>
      <c r="S32" s="52">
        <v>2000</v>
      </c>
      <c r="T32" s="50">
        <v>935</v>
      </c>
      <c r="U32" s="57">
        <v>1313</v>
      </c>
    </row>
    <row r="33" spans="1:23" x14ac:dyDescent="0.25">
      <c r="A33" s="76" t="s">
        <v>37</v>
      </c>
      <c r="B33" s="53">
        <v>19</v>
      </c>
      <c r="C33" s="50">
        <v>11</v>
      </c>
      <c r="D33" s="57">
        <v>10060</v>
      </c>
      <c r="E33" s="53">
        <v>180</v>
      </c>
      <c r="F33" s="50">
        <v>396</v>
      </c>
      <c r="G33" s="50">
        <v>648</v>
      </c>
      <c r="H33" s="52">
        <v>8654</v>
      </c>
      <c r="I33" s="57">
        <v>2632</v>
      </c>
      <c r="J33" s="53">
        <v>626</v>
      </c>
      <c r="K33" s="51">
        <v>42</v>
      </c>
      <c r="L33" s="49">
        <v>2653</v>
      </c>
      <c r="M33" s="52">
        <v>2212</v>
      </c>
      <c r="N33" s="50">
        <v>237</v>
      </c>
      <c r="O33" s="52">
        <v>4732</v>
      </c>
      <c r="P33" s="52">
        <v>4856</v>
      </c>
      <c r="Q33" s="50">
        <v>126</v>
      </c>
      <c r="R33" s="52">
        <v>3651</v>
      </c>
      <c r="S33" s="50">
        <v>431</v>
      </c>
      <c r="T33" s="50">
        <v>169</v>
      </c>
      <c r="U33" s="57">
        <v>1046</v>
      </c>
    </row>
    <row r="34" spans="1:23" ht="15.75" thickBot="1" x14ac:dyDescent="0.3">
      <c r="A34" s="76"/>
      <c r="B34" s="53"/>
      <c r="C34" s="50"/>
      <c r="D34" s="57"/>
      <c r="E34" s="53"/>
      <c r="F34" s="50"/>
      <c r="G34" s="50"/>
      <c r="H34" s="52"/>
      <c r="I34" s="57"/>
      <c r="J34" s="50"/>
      <c r="K34" s="51"/>
      <c r="L34" s="49"/>
      <c r="M34" s="52"/>
      <c r="N34" s="50"/>
      <c r="O34" s="52"/>
      <c r="P34" s="52"/>
      <c r="Q34" s="50"/>
      <c r="R34" s="52"/>
      <c r="S34" s="50"/>
      <c r="T34" s="50"/>
      <c r="U34" s="57"/>
    </row>
    <row r="35" spans="1:23" ht="15.75" thickBot="1" x14ac:dyDescent="0.3">
      <c r="A35" s="7"/>
      <c r="B35" s="351" t="s">
        <v>592</v>
      </c>
      <c r="C35" s="352"/>
      <c r="D35" s="353"/>
      <c r="E35" s="351" t="s">
        <v>99</v>
      </c>
      <c r="F35" s="354"/>
      <c r="G35" s="354"/>
      <c r="H35" s="354"/>
      <c r="I35" s="355"/>
      <c r="J35" s="356" t="s">
        <v>640</v>
      </c>
      <c r="K35" s="357"/>
      <c r="L35" s="351" t="s">
        <v>368</v>
      </c>
      <c r="M35" s="354"/>
      <c r="N35" s="354"/>
      <c r="O35" s="354"/>
      <c r="P35" s="354"/>
      <c r="Q35" s="354"/>
      <c r="R35" s="354"/>
      <c r="S35" s="354"/>
      <c r="T35" s="354"/>
      <c r="U35" s="355"/>
    </row>
    <row r="36" spans="1:23" ht="37.5" x14ac:dyDescent="0.25">
      <c r="A36" s="74" t="s">
        <v>11</v>
      </c>
      <c r="B36" s="307" t="s">
        <v>100</v>
      </c>
      <c r="C36" s="308" t="s">
        <v>101</v>
      </c>
      <c r="D36" s="177" t="s">
        <v>102</v>
      </c>
      <c r="E36" s="176" t="s">
        <v>103</v>
      </c>
      <c r="F36" s="178" t="s">
        <v>104</v>
      </c>
      <c r="G36" s="178" t="s">
        <v>105</v>
      </c>
      <c r="H36" s="178" t="s">
        <v>106</v>
      </c>
      <c r="I36" s="179" t="s">
        <v>107</v>
      </c>
      <c r="J36" s="180" t="s">
        <v>108</v>
      </c>
      <c r="K36" s="181" t="s">
        <v>593</v>
      </c>
      <c r="L36" s="182" t="s">
        <v>109</v>
      </c>
      <c r="M36" s="183" t="s">
        <v>110</v>
      </c>
      <c r="N36" s="183" t="s">
        <v>111</v>
      </c>
      <c r="O36" s="183" t="s">
        <v>112</v>
      </c>
      <c r="P36" s="183" t="s">
        <v>113</v>
      </c>
      <c r="Q36" s="183" t="s">
        <v>114</v>
      </c>
      <c r="R36" s="183" t="s">
        <v>115</v>
      </c>
      <c r="S36" s="183" t="s">
        <v>116</v>
      </c>
      <c r="T36" s="183" t="s">
        <v>117</v>
      </c>
      <c r="U36" s="184" t="s">
        <v>118</v>
      </c>
      <c r="V36" s="185"/>
      <c r="W36" s="185"/>
    </row>
    <row r="37" spans="1:23" x14ac:dyDescent="0.25">
      <c r="A37" s="78"/>
      <c r="B37" s="25"/>
      <c r="C37" s="11"/>
      <c r="D37" s="26"/>
      <c r="E37" s="25"/>
      <c r="F37" s="11"/>
      <c r="G37" s="11"/>
      <c r="H37" s="11"/>
      <c r="I37" s="26"/>
      <c r="J37" s="25"/>
      <c r="K37" s="26"/>
      <c r="L37" s="25"/>
      <c r="M37" s="11"/>
      <c r="N37" s="11"/>
      <c r="O37" s="11"/>
      <c r="P37" s="11"/>
      <c r="Q37" s="11"/>
      <c r="R37" s="11"/>
      <c r="S37" s="11"/>
      <c r="T37" s="11"/>
      <c r="U37" s="26"/>
    </row>
    <row r="38" spans="1:23" x14ac:dyDescent="0.25">
      <c r="A38" s="75" t="s">
        <v>38</v>
      </c>
      <c r="B38" s="20"/>
      <c r="C38" s="9"/>
      <c r="D38" s="21"/>
      <c r="E38" s="20"/>
      <c r="F38" s="9"/>
      <c r="G38" s="9"/>
      <c r="H38" s="9"/>
      <c r="I38" s="21"/>
      <c r="J38" s="20"/>
      <c r="K38" s="21"/>
      <c r="L38" s="20"/>
      <c r="M38" s="9"/>
      <c r="N38" s="9"/>
      <c r="O38" s="9"/>
      <c r="P38" s="9"/>
      <c r="Q38" s="9"/>
      <c r="R38" s="9"/>
      <c r="S38" s="9"/>
      <c r="T38" s="9"/>
      <c r="U38" s="21"/>
    </row>
    <row r="39" spans="1:23" x14ac:dyDescent="0.25">
      <c r="A39" s="76" t="s">
        <v>39</v>
      </c>
      <c r="B39" s="53">
        <v>75</v>
      </c>
      <c r="C39" s="50">
        <v>35</v>
      </c>
      <c r="D39" s="57">
        <v>38571</v>
      </c>
      <c r="E39" s="53">
        <v>52</v>
      </c>
      <c r="F39" s="50">
        <v>104</v>
      </c>
      <c r="G39" s="50">
        <v>208</v>
      </c>
      <c r="H39" s="52">
        <v>3744</v>
      </c>
      <c r="I39" s="57">
        <v>1560</v>
      </c>
      <c r="J39" s="49">
        <v>1664</v>
      </c>
      <c r="K39" s="57">
        <v>3432</v>
      </c>
      <c r="L39" s="49">
        <v>4056</v>
      </c>
      <c r="M39" s="52">
        <v>2080</v>
      </c>
      <c r="N39" s="52">
        <v>1040</v>
      </c>
      <c r="O39" s="52">
        <v>2600</v>
      </c>
      <c r="P39" s="52">
        <v>4472</v>
      </c>
      <c r="Q39" s="52">
        <v>2184</v>
      </c>
      <c r="R39" s="52">
        <v>6396</v>
      </c>
      <c r="S39" s="52">
        <v>1456</v>
      </c>
      <c r="T39" s="52">
        <v>1248</v>
      </c>
      <c r="U39" s="57">
        <v>1768</v>
      </c>
    </row>
    <row r="40" spans="1:23" x14ac:dyDescent="0.25">
      <c r="A40" s="76" t="s">
        <v>40</v>
      </c>
      <c r="B40" s="53">
        <v>218</v>
      </c>
      <c r="C40" s="50">
        <v>134</v>
      </c>
      <c r="D40" s="57">
        <v>49097</v>
      </c>
      <c r="E40" s="53">
        <v>0</v>
      </c>
      <c r="F40" s="50">
        <v>0</v>
      </c>
      <c r="G40" s="50">
        <v>221</v>
      </c>
      <c r="H40" s="50">
        <v>858</v>
      </c>
      <c r="I40" s="57">
        <v>1586</v>
      </c>
      <c r="J40" s="53">
        <v>962</v>
      </c>
      <c r="K40" s="51">
        <v>143</v>
      </c>
      <c r="L40" s="53">
        <v>936</v>
      </c>
      <c r="M40" s="50">
        <v>572</v>
      </c>
      <c r="N40" s="50">
        <v>234</v>
      </c>
      <c r="O40" s="50">
        <v>663</v>
      </c>
      <c r="P40" s="52">
        <v>1339</v>
      </c>
      <c r="Q40" s="50">
        <v>936</v>
      </c>
      <c r="R40" s="50">
        <v>429</v>
      </c>
      <c r="S40" s="50">
        <v>182</v>
      </c>
      <c r="T40" s="50">
        <v>221</v>
      </c>
      <c r="U40" s="51">
        <v>364</v>
      </c>
    </row>
    <row r="41" spans="1:23" x14ac:dyDescent="0.25">
      <c r="A41" s="76" t="s">
        <v>41</v>
      </c>
      <c r="B41" s="53">
        <v>53</v>
      </c>
      <c r="C41" s="50">
        <v>31</v>
      </c>
      <c r="D41" s="57">
        <v>41271</v>
      </c>
      <c r="E41" s="53">
        <v>0</v>
      </c>
      <c r="F41" s="50">
        <v>240</v>
      </c>
      <c r="G41" s="50">
        <v>696</v>
      </c>
      <c r="H41" s="52">
        <v>6204</v>
      </c>
      <c r="I41" s="57">
        <v>3228</v>
      </c>
      <c r="J41" s="49">
        <v>3060</v>
      </c>
      <c r="K41" s="57">
        <v>1116</v>
      </c>
      <c r="L41" s="49">
        <v>4344</v>
      </c>
      <c r="M41" s="52">
        <v>2028</v>
      </c>
      <c r="N41" s="50">
        <v>612</v>
      </c>
      <c r="O41" s="52">
        <v>1704</v>
      </c>
      <c r="P41" s="52">
        <v>3636</v>
      </c>
      <c r="Q41" s="52">
        <v>2892</v>
      </c>
      <c r="R41" s="52">
        <v>2016</v>
      </c>
      <c r="S41" s="50">
        <v>756</v>
      </c>
      <c r="T41" s="50">
        <v>624</v>
      </c>
      <c r="U41" s="57">
        <v>1128</v>
      </c>
    </row>
    <row r="42" spans="1:23" x14ac:dyDescent="0.25">
      <c r="A42" s="76" t="s">
        <v>42</v>
      </c>
      <c r="B42" s="53">
        <v>62</v>
      </c>
      <c r="C42" s="50">
        <v>46</v>
      </c>
      <c r="D42" s="57">
        <v>39544</v>
      </c>
      <c r="E42" s="53">
        <v>0</v>
      </c>
      <c r="F42" s="50">
        <v>104</v>
      </c>
      <c r="G42" s="50">
        <v>780</v>
      </c>
      <c r="H42" s="52">
        <v>4524</v>
      </c>
      <c r="I42" s="57">
        <v>2600</v>
      </c>
      <c r="J42" s="49">
        <v>3172</v>
      </c>
      <c r="K42" s="51">
        <v>832</v>
      </c>
      <c r="L42" s="49">
        <v>3484</v>
      </c>
      <c r="M42" s="52">
        <v>1560</v>
      </c>
      <c r="N42" s="50">
        <v>260</v>
      </c>
      <c r="O42" s="50">
        <v>780</v>
      </c>
      <c r="P42" s="52">
        <v>3588</v>
      </c>
      <c r="Q42" s="52">
        <v>3692</v>
      </c>
      <c r="R42" s="52">
        <v>2704</v>
      </c>
      <c r="S42" s="52">
        <v>1872</v>
      </c>
      <c r="T42" s="50">
        <v>832</v>
      </c>
      <c r="U42" s="57">
        <v>1092</v>
      </c>
    </row>
    <row r="43" spans="1:23" x14ac:dyDescent="0.25">
      <c r="A43" s="76" t="s">
        <v>43</v>
      </c>
      <c r="B43" s="53">
        <v>25</v>
      </c>
      <c r="C43" s="50">
        <v>12</v>
      </c>
      <c r="D43" s="57">
        <v>9625</v>
      </c>
      <c r="E43" s="53">
        <v>19</v>
      </c>
      <c r="F43" s="50">
        <v>193</v>
      </c>
      <c r="G43" s="52">
        <v>1348</v>
      </c>
      <c r="H43" s="52">
        <v>6353</v>
      </c>
      <c r="I43" s="57">
        <v>1733</v>
      </c>
      <c r="J43" s="49">
        <v>3176</v>
      </c>
      <c r="K43" s="57">
        <v>4331</v>
      </c>
      <c r="L43" s="49">
        <v>4909</v>
      </c>
      <c r="M43" s="50">
        <v>164</v>
      </c>
      <c r="N43" s="50">
        <v>77</v>
      </c>
      <c r="O43" s="52">
        <v>2599</v>
      </c>
      <c r="P43" s="52">
        <v>4043</v>
      </c>
      <c r="Q43" s="52">
        <v>4235</v>
      </c>
      <c r="R43" s="52">
        <v>5390</v>
      </c>
      <c r="S43" s="52">
        <v>1348</v>
      </c>
      <c r="T43" s="50">
        <v>578</v>
      </c>
      <c r="U43" s="57">
        <v>2310</v>
      </c>
    </row>
    <row r="44" spans="1:23" x14ac:dyDescent="0.25">
      <c r="A44" s="76" t="s">
        <v>44</v>
      </c>
      <c r="B44" s="53">
        <v>40</v>
      </c>
      <c r="C44" s="50">
        <v>28</v>
      </c>
      <c r="D44" s="57">
        <v>10313</v>
      </c>
      <c r="E44" s="53">
        <v>12</v>
      </c>
      <c r="F44" s="50">
        <v>169</v>
      </c>
      <c r="G44" s="52">
        <v>2167</v>
      </c>
      <c r="H44" s="52">
        <v>6592</v>
      </c>
      <c r="I44" s="51">
        <v>832</v>
      </c>
      <c r="J44" s="49">
        <v>1900</v>
      </c>
      <c r="K44" s="51">
        <v>380</v>
      </c>
      <c r="L44" s="49">
        <v>4028</v>
      </c>
      <c r="M44" s="52">
        <v>2594</v>
      </c>
      <c r="N44" s="50">
        <v>138</v>
      </c>
      <c r="O44" s="52">
        <v>3529</v>
      </c>
      <c r="P44" s="52">
        <v>6826</v>
      </c>
      <c r="Q44" s="52">
        <v>2038</v>
      </c>
      <c r="R44" s="50">
        <v>827</v>
      </c>
      <c r="S44" s="50">
        <v>572</v>
      </c>
      <c r="T44" s="50">
        <v>143</v>
      </c>
      <c r="U44" s="51">
        <v>425</v>
      </c>
    </row>
    <row r="45" spans="1:23" x14ac:dyDescent="0.25">
      <c r="A45" s="76" t="s">
        <v>45</v>
      </c>
      <c r="B45" s="53">
        <v>39</v>
      </c>
      <c r="C45" s="50">
        <v>24</v>
      </c>
      <c r="D45" s="57">
        <v>16713</v>
      </c>
      <c r="E45" s="53">
        <v>520</v>
      </c>
      <c r="F45" s="52">
        <v>3328</v>
      </c>
      <c r="G45" s="52">
        <v>1144</v>
      </c>
      <c r="H45" s="52">
        <v>13000</v>
      </c>
      <c r="I45" s="57">
        <v>9825</v>
      </c>
      <c r="J45" s="49">
        <v>10000</v>
      </c>
      <c r="K45" s="21" t="s">
        <v>617</v>
      </c>
      <c r="L45" s="49">
        <v>15428</v>
      </c>
      <c r="M45" s="52">
        <v>20260</v>
      </c>
      <c r="N45" s="52">
        <v>1500</v>
      </c>
      <c r="O45" s="50">
        <v>0</v>
      </c>
      <c r="P45" s="52">
        <v>2500</v>
      </c>
      <c r="Q45" s="52">
        <v>18460</v>
      </c>
      <c r="R45" s="52">
        <v>12224</v>
      </c>
      <c r="S45" s="50">
        <v>560</v>
      </c>
      <c r="T45" s="156" t="s">
        <v>617</v>
      </c>
      <c r="U45" s="57">
        <v>1002</v>
      </c>
    </row>
    <row r="46" spans="1:23" x14ac:dyDescent="0.25">
      <c r="A46" s="76" t="s">
        <v>46</v>
      </c>
      <c r="B46" s="53">
        <v>30</v>
      </c>
      <c r="C46" s="50">
        <v>11</v>
      </c>
      <c r="D46" s="57">
        <v>25671</v>
      </c>
      <c r="E46" s="53">
        <v>52</v>
      </c>
      <c r="F46" s="50">
        <v>130</v>
      </c>
      <c r="G46" s="50">
        <v>442</v>
      </c>
      <c r="H46" s="52">
        <v>1690</v>
      </c>
      <c r="I46" s="51">
        <v>676</v>
      </c>
      <c r="J46" s="53">
        <v>676</v>
      </c>
      <c r="K46" s="51">
        <v>832</v>
      </c>
      <c r="L46" s="49">
        <v>1612</v>
      </c>
      <c r="M46" s="52">
        <v>1066</v>
      </c>
      <c r="N46" s="50">
        <v>442</v>
      </c>
      <c r="O46" s="52">
        <v>1872</v>
      </c>
      <c r="P46" s="52">
        <v>1404</v>
      </c>
      <c r="Q46" s="52">
        <v>1430</v>
      </c>
      <c r="R46" s="52">
        <v>1560</v>
      </c>
      <c r="S46" s="50">
        <v>572</v>
      </c>
      <c r="T46" s="50">
        <v>468</v>
      </c>
      <c r="U46" s="51">
        <v>702</v>
      </c>
    </row>
    <row r="47" spans="1:23" x14ac:dyDescent="0.25">
      <c r="A47" s="76" t="s">
        <v>47</v>
      </c>
      <c r="B47" s="53">
        <v>60</v>
      </c>
      <c r="C47" s="50">
        <v>37</v>
      </c>
      <c r="D47" s="57">
        <v>46116</v>
      </c>
      <c r="E47" s="53">
        <v>4</v>
      </c>
      <c r="F47" s="50">
        <v>8</v>
      </c>
      <c r="G47" s="50">
        <v>24</v>
      </c>
      <c r="H47" s="50">
        <v>218</v>
      </c>
      <c r="I47" s="51">
        <v>74</v>
      </c>
      <c r="J47" s="53">
        <v>64</v>
      </c>
      <c r="K47" s="51">
        <v>46</v>
      </c>
      <c r="L47" s="53">
        <v>204</v>
      </c>
      <c r="M47" s="50">
        <v>66</v>
      </c>
      <c r="N47" s="50">
        <v>41</v>
      </c>
      <c r="O47" s="50">
        <v>62</v>
      </c>
      <c r="P47" s="50">
        <v>168</v>
      </c>
      <c r="Q47" s="50">
        <v>122</v>
      </c>
      <c r="R47" s="50">
        <v>146</v>
      </c>
      <c r="S47" s="50">
        <v>124</v>
      </c>
      <c r="T47" s="50">
        <v>50</v>
      </c>
      <c r="U47" s="51">
        <v>56</v>
      </c>
    </row>
    <row r="48" spans="1:23" x14ac:dyDescent="0.25">
      <c r="A48" s="77"/>
      <c r="B48" s="22"/>
      <c r="C48" s="10"/>
      <c r="D48" s="23"/>
      <c r="E48" s="22"/>
      <c r="F48" s="10"/>
      <c r="G48" s="10"/>
      <c r="H48" s="10"/>
      <c r="I48" s="23"/>
      <c r="J48" s="22"/>
      <c r="K48" s="23"/>
      <c r="L48" s="22"/>
      <c r="M48" s="10"/>
      <c r="N48" s="10"/>
      <c r="O48" s="10"/>
      <c r="P48" s="10"/>
      <c r="Q48" s="10"/>
      <c r="R48" s="10"/>
      <c r="S48" s="10"/>
      <c r="T48" s="10"/>
      <c r="U48" s="23"/>
    </row>
    <row r="49" spans="1:21" x14ac:dyDescent="0.25">
      <c r="A49" s="75" t="s">
        <v>48</v>
      </c>
      <c r="B49" s="20"/>
      <c r="C49" s="9"/>
      <c r="D49" s="21"/>
      <c r="E49" s="20"/>
      <c r="F49" s="9"/>
      <c r="G49" s="9"/>
      <c r="H49" s="9"/>
      <c r="I49" s="21"/>
      <c r="J49" s="20"/>
      <c r="K49" s="21"/>
      <c r="L49" s="20"/>
      <c r="M49" s="9"/>
      <c r="N49" s="9"/>
      <c r="O49" s="9"/>
      <c r="P49" s="9"/>
      <c r="Q49" s="9"/>
      <c r="R49" s="9"/>
      <c r="S49" s="9"/>
      <c r="T49" s="9"/>
      <c r="U49" s="21"/>
    </row>
    <row r="50" spans="1:21" x14ac:dyDescent="0.25">
      <c r="A50" s="76" t="s">
        <v>49</v>
      </c>
      <c r="B50" s="53">
        <v>125</v>
      </c>
      <c r="C50" s="50">
        <v>82</v>
      </c>
      <c r="D50" s="57">
        <v>91249</v>
      </c>
      <c r="E50" s="53">
        <v>0</v>
      </c>
      <c r="F50" s="50">
        <v>0</v>
      </c>
      <c r="G50" s="50">
        <v>0</v>
      </c>
      <c r="H50" s="50">
        <v>260</v>
      </c>
      <c r="I50" s="51">
        <v>416</v>
      </c>
      <c r="J50" s="53">
        <v>364</v>
      </c>
      <c r="K50" s="51">
        <v>156</v>
      </c>
      <c r="L50" s="53">
        <v>312</v>
      </c>
      <c r="M50" s="50">
        <v>208</v>
      </c>
      <c r="N50" s="50">
        <v>0</v>
      </c>
      <c r="O50" s="50">
        <v>208</v>
      </c>
      <c r="P50" s="50">
        <v>312</v>
      </c>
      <c r="Q50" s="50">
        <v>364</v>
      </c>
      <c r="R50" s="50">
        <v>260</v>
      </c>
      <c r="S50" s="50">
        <v>52</v>
      </c>
      <c r="T50" s="50">
        <v>312</v>
      </c>
      <c r="U50" s="51">
        <v>104</v>
      </c>
    </row>
    <row r="51" spans="1:21" x14ac:dyDescent="0.25">
      <c r="A51" s="76" t="s">
        <v>50</v>
      </c>
      <c r="B51" s="53">
        <v>49</v>
      </c>
      <c r="C51" s="50">
        <v>32</v>
      </c>
      <c r="D51" s="57">
        <v>20910</v>
      </c>
      <c r="E51" s="53">
        <v>27</v>
      </c>
      <c r="F51" s="50">
        <v>78</v>
      </c>
      <c r="G51" s="50">
        <v>323</v>
      </c>
      <c r="H51" s="52">
        <v>6963</v>
      </c>
      <c r="I51" s="57">
        <v>3321</v>
      </c>
      <c r="J51" s="49">
        <v>3696</v>
      </c>
      <c r="K51" s="57">
        <v>1821</v>
      </c>
      <c r="L51" s="49">
        <v>6320</v>
      </c>
      <c r="M51" s="52">
        <v>2357</v>
      </c>
      <c r="N51" s="50">
        <v>750</v>
      </c>
      <c r="O51" s="52">
        <v>1285</v>
      </c>
      <c r="P51" s="52">
        <v>5784</v>
      </c>
      <c r="Q51" s="52">
        <v>3749</v>
      </c>
      <c r="R51" s="52">
        <v>4820</v>
      </c>
      <c r="S51" s="52">
        <v>1500</v>
      </c>
      <c r="T51" s="52">
        <v>2035</v>
      </c>
      <c r="U51" s="57">
        <v>2785</v>
      </c>
    </row>
    <row r="52" spans="1:21" x14ac:dyDescent="0.25">
      <c r="A52" s="76" t="s">
        <v>51</v>
      </c>
      <c r="B52" s="53">
        <v>84</v>
      </c>
      <c r="C52" s="50">
        <v>65</v>
      </c>
      <c r="D52" s="57">
        <v>59154</v>
      </c>
      <c r="E52" s="53">
        <v>286</v>
      </c>
      <c r="F52" s="50">
        <v>598</v>
      </c>
      <c r="G52" s="52">
        <v>3068</v>
      </c>
      <c r="H52" s="52">
        <v>12662</v>
      </c>
      <c r="I52" s="57">
        <v>5252</v>
      </c>
      <c r="J52" s="49">
        <v>4524</v>
      </c>
      <c r="K52" s="57">
        <v>1768</v>
      </c>
      <c r="L52" s="49">
        <v>21580</v>
      </c>
      <c r="M52" s="52">
        <v>9568</v>
      </c>
      <c r="N52" s="52">
        <v>4628</v>
      </c>
      <c r="O52" s="52">
        <v>11232</v>
      </c>
      <c r="P52" s="52">
        <v>18616</v>
      </c>
      <c r="Q52" s="52">
        <v>17004</v>
      </c>
      <c r="R52" s="52">
        <v>13624</v>
      </c>
      <c r="S52" s="52">
        <v>7956</v>
      </c>
      <c r="T52" s="52">
        <v>4056</v>
      </c>
      <c r="U52" s="57">
        <v>5356</v>
      </c>
    </row>
    <row r="53" spans="1:21" x14ac:dyDescent="0.25">
      <c r="A53" s="76" t="s">
        <v>52</v>
      </c>
      <c r="B53" s="53">
        <v>92</v>
      </c>
      <c r="C53" s="50">
        <v>63</v>
      </c>
      <c r="D53" s="57">
        <v>123136</v>
      </c>
      <c r="E53" s="49">
        <v>2547</v>
      </c>
      <c r="F53" s="52">
        <v>3096</v>
      </c>
      <c r="G53" s="52">
        <v>9851</v>
      </c>
      <c r="H53" s="52">
        <v>84964</v>
      </c>
      <c r="I53" s="57">
        <v>27090</v>
      </c>
      <c r="J53" s="49">
        <v>22165</v>
      </c>
      <c r="K53" s="57">
        <v>46791</v>
      </c>
      <c r="L53" s="49">
        <v>66494</v>
      </c>
      <c r="M53" s="52">
        <v>25859</v>
      </c>
      <c r="N53" s="52">
        <v>4926</v>
      </c>
      <c r="O53" s="52">
        <v>48022</v>
      </c>
      <c r="P53" s="52">
        <v>64030</v>
      </c>
      <c r="Q53" s="52">
        <v>40635</v>
      </c>
      <c r="R53" s="52">
        <v>44329</v>
      </c>
      <c r="S53" s="52">
        <v>11306</v>
      </c>
      <c r="T53" s="52">
        <v>16007</v>
      </c>
      <c r="U53" s="57">
        <v>18470</v>
      </c>
    </row>
    <row r="54" spans="1:21" x14ac:dyDescent="0.25">
      <c r="A54" s="76" t="s">
        <v>53</v>
      </c>
      <c r="B54" s="53">
        <v>101</v>
      </c>
      <c r="C54" s="50">
        <v>69</v>
      </c>
      <c r="D54" s="57">
        <v>36404</v>
      </c>
      <c r="E54" s="53">
        <v>12</v>
      </c>
      <c r="F54" s="50">
        <v>200</v>
      </c>
      <c r="G54" s="52">
        <v>4880</v>
      </c>
      <c r="H54" s="52">
        <v>19564</v>
      </c>
      <c r="I54" s="57">
        <v>14955</v>
      </c>
      <c r="J54" s="49">
        <v>3470</v>
      </c>
      <c r="K54" s="57">
        <v>2739</v>
      </c>
      <c r="L54" s="49">
        <v>20785</v>
      </c>
      <c r="M54" s="52">
        <v>2540</v>
      </c>
      <c r="N54" s="50">
        <v>0</v>
      </c>
      <c r="O54" s="52">
        <v>2514</v>
      </c>
      <c r="P54" s="52">
        <v>21400</v>
      </c>
      <c r="Q54" s="52">
        <v>2220</v>
      </c>
      <c r="R54" s="52">
        <v>7610</v>
      </c>
      <c r="S54" s="52">
        <v>6920</v>
      </c>
      <c r="T54" s="52">
        <v>1476</v>
      </c>
      <c r="U54" s="57">
        <v>3984</v>
      </c>
    </row>
    <row r="55" spans="1:21" x14ac:dyDescent="0.25">
      <c r="A55" s="78"/>
      <c r="B55" s="25"/>
      <c r="C55" s="11"/>
      <c r="D55" s="26"/>
      <c r="E55" s="25"/>
      <c r="F55" s="11"/>
      <c r="G55" s="11"/>
      <c r="H55" s="11"/>
      <c r="I55" s="26"/>
      <c r="J55" s="25"/>
      <c r="K55" s="26"/>
      <c r="L55" s="25"/>
      <c r="M55" s="11"/>
      <c r="N55" s="11"/>
      <c r="O55" s="11"/>
      <c r="P55" s="11"/>
      <c r="Q55" s="11"/>
      <c r="R55" s="11"/>
      <c r="S55" s="11"/>
      <c r="T55" s="11"/>
      <c r="U55" s="26"/>
    </row>
    <row r="56" spans="1:21" x14ac:dyDescent="0.25">
      <c r="A56" s="75" t="s">
        <v>54</v>
      </c>
      <c r="B56" s="20"/>
      <c r="C56" s="9"/>
      <c r="D56" s="21"/>
      <c r="E56" s="20"/>
      <c r="F56" s="9"/>
      <c r="G56" s="9"/>
      <c r="H56" s="9"/>
      <c r="I56" s="21"/>
      <c r="J56" s="20"/>
      <c r="K56" s="21"/>
      <c r="L56" s="20"/>
      <c r="M56" s="9"/>
      <c r="N56" s="9"/>
      <c r="O56" s="9"/>
      <c r="P56" s="9"/>
      <c r="Q56" s="9"/>
      <c r="R56" s="9"/>
      <c r="S56" s="9"/>
      <c r="T56" s="9"/>
      <c r="U56" s="21"/>
    </row>
    <row r="57" spans="1:21" x14ac:dyDescent="0.25">
      <c r="A57" s="76" t="s">
        <v>55</v>
      </c>
      <c r="B57" s="53">
        <v>102</v>
      </c>
      <c r="C57" s="50">
        <v>64</v>
      </c>
      <c r="D57" s="57">
        <v>91648</v>
      </c>
      <c r="E57" s="53">
        <v>52</v>
      </c>
      <c r="F57" s="50">
        <v>286</v>
      </c>
      <c r="G57" s="50">
        <v>650</v>
      </c>
      <c r="H57" s="52">
        <v>7202</v>
      </c>
      <c r="I57" s="57">
        <v>2314</v>
      </c>
      <c r="J57" s="49">
        <v>2626</v>
      </c>
      <c r="K57" s="57">
        <v>1040</v>
      </c>
      <c r="L57" s="49">
        <v>5798</v>
      </c>
      <c r="M57" s="52">
        <v>1508</v>
      </c>
      <c r="N57" s="50">
        <v>754</v>
      </c>
      <c r="O57" s="52">
        <v>2158</v>
      </c>
      <c r="P57" s="52">
        <v>4758</v>
      </c>
      <c r="Q57" s="52">
        <v>2964</v>
      </c>
      <c r="R57" s="52">
        <v>3458</v>
      </c>
      <c r="S57" s="52">
        <v>1560</v>
      </c>
      <c r="T57" s="50">
        <v>832</v>
      </c>
      <c r="U57" s="57">
        <v>1092</v>
      </c>
    </row>
    <row r="58" spans="1:21" x14ac:dyDescent="0.25">
      <c r="A58" s="76" t="s">
        <v>56</v>
      </c>
      <c r="B58" s="53">
        <v>125</v>
      </c>
      <c r="C58" s="50">
        <v>55</v>
      </c>
      <c r="D58" s="57">
        <v>62220</v>
      </c>
      <c r="E58" s="53">
        <v>260</v>
      </c>
      <c r="F58" s="50">
        <v>416</v>
      </c>
      <c r="G58" s="52">
        <v>1820</v>
      </c>
      <c r="H58" s="52">
        <v>6448</v>
      </c>
      <c r="I58" s="57">
        <v>3276</v>
      </c>
      <c r="J58" s="49">
        <v>3536</v>
      </c>
      <c r="K58" s="57">
        <v>2028</v>
      </c>
      <c r="L58" s="49">
        <v>6240</v>
      </c>
      <c r="M58" s="52">
        <v>3588</v>
      </c>
      <c r="N58" s="52">
        <v>1924</v>
      </c>
      <c r="O58" s="52">
        <v>4056</v>
      </c>
      <c r="P58" s="52">
        <v>7020</v>
      </c>
      <c r="Q58" s="52">
        <v>5668</v>
      </c>
      <c r="R58" s="52">
        <v>5512</v>
      </c>
      <c r="S58" s="52">
        <v>1456</v>
      </c>
      <c r="T58" s="52">
        <v>1456</v>
      </c>
      <c r="U58" s="57">
        <v>1508</v>
      </c>
    </row>
    <row r="59" spans="1:21" x14ac:dyDescent="0.25">
      <c r="A59" s="76" t="s">
        <v>57</v>
      </c>
      <c r="B59" s="53">
        <v>34</v>
      </c>
      <c r="C59" s="50">
        <v>17</v>
      </c>
      <c r="D59" s="57">
        <v>30657</v>
      </c>
      <c r="E59" s="53">
        <v>12</v>
      </c>
      <c r="F59" s="50">
        <v>17</v>
      </c>
      <c r="G59" s="50">
        <v>33</v>
      </c>
      <c r="H59" s="50">
        <v>207</v>
      </c>
      <c r="I59" s="51">
        <v>261</v>
      </c>
      <c r="J59" s="53">
        <v>135</v>
      </c>
      <c r="K59" s="51">
        <v>42</v>
      </c>
      <c r="L59" s="53">
        <v>168</v>
      </c>
      <c r="M59" s="50">
        <v>73</v>
      </c>
      <c r="N59" s="50">
        <v>2</v>
      </c>
      <c r="O59" s="50">
        <v>127</v>
      </c>
      <c r="P59" s="50">
        <v>203</v>
      </c>
      <c r="Q59" s="50">
        <v>42</v>
      </c>
      <c r="R59" s="50">
        <v>143</v>
      </c>
      <c r="S59" s="50">
        <v>17</v>
      </c>
      <c r="T59" s="50">
        <v>30</v>
      </c>
      <c r="U59" s="51">
        <v>26</v>
      </c>
    </row>
    <row r="60" spans="1:21" x14ac:dyDescent="0.25">
      <c r="A60" s="76" t="s">
        <v>58</v>
      </c>
      <c r="B60" s="53">
        <v>196</v>
      </c>
      <c r="C60" s="50">
        <v>131</v>
      </c>
      <c r="D60" s="57">
        <v>77209</v>
      </c>
      <c r="E60" s="53">
        <v>52</v>
      </c>
      <c r="F60" s="52">
        <v>1092</v>
      </c>
      <c r="G60" s="52">
        <v>2262</v>
      </c>
      <c r="H60" s="52">
        <v>12038</v>
      </c>
      <c r="I60" s="57">
        <v>6916</v>
      </c>
      <c r="J60" s="49">
        <v>4238</v>
      </c>
      <c r="K60" s="57">
        <v>2392</v>
      </c>
      <c r="L60" s="49">
        <v>9568</v>
      </c>
      <c r="M60" s="52">
        <v>7800</v>
      </c>
      <c r="N60" s="52">
        <v>4550</v>
      </c>
      <c r="O60" s="52">
        <v>8086</v>
      </c>
      <c r="P60" s="52">
        <v>12428</v>
      </c>
      <c r="Q60" s="52">
        <v>7436</v>
      </c>
      <c r="R60" s="52">
        <v>7306</v>
      </c>
      <c r="S60" s="52">
        <v>4264</v>
      </c>
      <c r="T60" s="52">
        <v>2236</v>
      </c>
      <c r="U60" s="57">
        <v>3276</v>
      </c>
    </row>
    <row r="61" spans="1:21" x14ac:dyDescent="0.25">
      <c r="A61" s="76" t="s">
        <v>59</v>
      </c>
      <c r="B61" s="53">
        <v>119</v>
      </c>
      <c r="C61" s="50">
        <v>64</v>
      </c>
      <c r="D61" s="57">
        <v>83624</v>
      </c>
      <c r="E61" s="53">
        <v>624</v>
      </c>
      <c r="F61" s="52">
        <v>2080</v>
      </c>
      <c r="G61" s="52">
        <v>7384</v>
      </c>
      <c r="H61" s="52">
        <v>30862</v>
      </c>
      <c r="I61" s="57">
        <v>16484</v>
      </c>
      <c r="J61" s="49">
        <v>11284</v>
      </c>
      <c r="K61" s="57">
        <v>3562</v>
      </c>
      <c r="L61" s="49">
        <v>18330</v>
      </c>
      <c r="M61" s="52">
        <v>17212</v>
      </c>
      <c r="N61" s="52">
        <v>8138</v>
      </c>
      <c r="O61" s="52">
        <v>15808</v>
      </c>
      <c r="P61" s="52">
        <v>22126</v>
      </c>
      <c r="Q61" s="52">
        <v>13754</v>
      </c>
      <c r="R61" s="52">
        <v>16224</v>
      </c>
      <c r="S61" s="52">
        <v>4602</v>
      </c>
      <c r="T61" s="52">
        <v>5564</v>
      </c>
      <c r="U61" s="57">
        <v>6734</v>
      </c>
    </row>
    <row r="62" spans="1:21" x14ac:dyDescent="0.25">
      <c r="A62" s="77"/>
      <c r="B62" s="22"/>
      <c r="C62" s="10"/>
      <c r="D62" s="23"/>
      <c r="E62" s="22"/>
      <c r="F62" s="10"/>
      <c r="G62" s="10"/>
      <c r="H62" s="10"/>
      <c r="I62" s="23"/>
      <c r="J62" s="22"/>
      <c r="K62" s="23"/>
      <c r="L62" s="22"/>
      <c r="M62" s="10"/>
      <c r="N62" s="10"/>
      <c r="O62" s="10"/>
      <c r="P62" s="10"/>
      <c r="Q62" s="10"/>
      <c r="R62" s="10"/>
      <c r="S62" s="10"/>
      <c r="T62" s="10"/>
      <c r="U62" s="23"/>
    </row>
    <row r="63" spans="1:21" x14ac:dyDescent="0.25">
      <c r="A63" s="75" t="s">
        <v>60</v>
      </c>
      <c r="B63" s="20"/>
      <c r="C63" s="9"/>
      <c r="D63" s="21"/>
      <c r="E63" s="20"/>
      <c r="F63" s="9"/>
      <c r="G63" s="9"/>
      <c r="H63" s="9"/>
      <c r="I63" s="21"/>
      <c r="J63" s="20"/>
      <c r="K63" s="21"/>
      <c r="L63" s="20"/>
      <c r="M63" s="9"/>
      <c r="N63" s="9"/>
      <c r="O63" s="9"/>
      <c r="P63" s="9"/>
      <c r="Q63" s="9"/>
      <c r="R63" s="9"/>
      <c r="S63" s="9"/>
      <c r="T63" s="9"/>
      <c r="U63" s="21"/>
    </row>
    <row r="64" spans="1:21" x14ac:dyDescent="0.25">
      <c r="A64" s="76" t="s">
        <v>61</v>
      </c>
      <c r="B64" s="53">
        <v>317</v>
      </c>
      <c r="C64" s="50">
        <v>170</v>
      </c>
      <c r="D64" s="57">
        <v>138019</v>
      </c>
      <c r="E64" s="53">
        <v>24</v>
      </c>
      <c r="F64" s="50">
        <v>36</v>
      </c>
      <c r="G64" s="50">
        <v>144</v>
      </c>
      <c r="H64" s="52">
        <v>1224</v>
      </c>
      <c r="I64" s="57">
        <v>1548</v>
      </c>
      <c r="J64" s="49">
        <v>1476</v>
      </c>
      <c r="K64" s="51">
        <v>804</v>
      </c>
      <c r="L64" s="49">
        <v>1188</v>
      </c>
      <c r="M64" s="52">
        <v>1080</v>
      </c>
      <c r="N64" s="50">
        <v>204</v>
      </c>
      <c r="O64" s="50">
        <v>948</v>
      </c>
      <c r="P64" s="52">
        <v>1896</v>
      </c>
      <c r="Q64" s="52">
        <v>1824</v>
      </c>
      <c r="R64" s="52">
        <v>1020</v>
      </c>
      <c r="S64" s="50">
        <v>516</v>
      </c>
      <c r="T64" s="50">
        <v>744</v>
      </c>
      <c r="U64" s="51">
        <v>612</v>
      </c>
    </row>
    <row r="65" spans="1:23" x14ac:dyDescent="0.25">
      <c r="A65" s="76" t="s">
        <v>62</v>
      </c>
      <c r="B65" s="53">
        <v>497</v>
      </c>
      <c r="C65" s="50">
        <v>336</v>
      </c>
      <c r="D65" s="57">
        <v>433116</v>
      </c>
      <c r="E65" s="53">
        <v>520</v>
      </c>
      <c r="F65" s="52">
        <v>6760</v>
      </c>
      <c r="G65" s="52">
        <v>3640</v>
      </c>
      <c r="H65" s="52">
        <v>8164</v>
      </c>
      <c r="I65" s="57">
        <v>3276</v>
      </c>
      <c r="J65" s="49">
        <v>4992</v>
      </c>
      <c r="K65" s="57">
        <v>4108</v>
      </c>
      <c r="L65" s="49">
        <v>6656</v>
      </c>
      <c r="M65" s="52">
        <v>5928</v>
      </c>
      <c r="N65" s="52">
        <v>4784</v>
      </c>
      <c r="O65" s="52">
        <v>6084</v>
      </c>
      <c r="P65" s="52">
        <v>6760</v>
      </c>
      <c r="Q65" s="52">
        <v>6032</v>
      </c>
      <c r="R65" s="52">
        <v>5252</v>
      </c>
      <c r="S65" s="52">
        <v>3172</v>
      </c>
      <c r="T65" s="52">
        <v>1924</v>
      </c>
      <c r="U65" s="57">
        <v>2392</v>
      </c>
    </row>
    <row r="66" spans="1:23" x14ac:dyDescent="0.25">
      <c r="A66" s="76" t="s">
        <v>63</v>
      </c>
      <c r="B66" s="53">
        <v>341</v>
      </c>
      <c r="C66" s="50">
        <v>216</v>
      </c>
      <c r="D66" s="57">
        <v>129967</v>
      </c>
      <c r="E66" s="53">
        <v>572</v>
      </c>
      <c r="F66" s="52">
        <v>1927</v>
      </c>
      <c r="G66" s="52">
        <v>6231</v>
      </c>
      <c r="H66" s="52">
        <v>21765</v>
      </c>
      <c r="I66" s="57">
        <v>11547</v>
      </c>
      <c r="J66" s="49">
        <v>9345</v>
      </c>
      <c r="K66" s="21" t="s">
        <v>617</v>
      </c>
      <c r="L66" s="49">
        <v>13532</v>
      </c>
      <c r="M66" s="52">
        <v>10932</v>
      </c>
      <c r="N66" s="52">
        <v>6893</v>
      </c>
      <c r="O66" s="52">
        <v>13267</v>
      </c>
      <c r="P66" s="52">
        <v>27675</v>
      </c>
      <c r="Q66" s="52">
        <v>14567</v>
      </c>
      <c r="R66" s="52">
        <v>11456</v>
      </c>
      <c r="S66" s="9" t="s">
        <v>617</v>
      </c>
      <c r="T66" s="52">
        <v>4569</v>
      </c>
      <c r="U66" s="57">
        <v>5234</v>
      </c>
    </row>
    <row r="67" spans="1:23" x14ac:dyDescent="0.25">
      <c r="A67" s="76" t="s">
        <v>64</v>
      </c>
      <c r="B67" s="53">
        <v>353</v>
      </c>
      <c r="C67" s="50">
        <v>222</v>
      </c>
      <c r="D67" s="57">
        <v>325005</v>
      </c>
      <c r="E67" s="49">
        <v>14794</v>
      </c>
      <c r="F67" s="52">
        <v>30082</v>
      </c>
      <c r="G67" s="52">
        <v>69212</v>
      </c>
      <c r="H67" s="52">
        <v>94926</v>
      </c>
      <c r="I67" s="57">
        <v>38506</v>
      </c>
      <c r="J67" s="49">
        <v>81692</v>
      </c>
      <c r="K67" s="57">
        <v>41054</v>
      </c>
      <c r="L67" s="49">
        <v>77350</v>
      </c>
      <c r="M67" s="52">
        <v>44382</v>
      </c>
      <c r="N67" s="52">
        <v>23140</v>
      </c>
      <c r="O67" s="52">
        <v>64818</v>
      </c>
      <c r="P67" s="52">
        <v>88478</v>
      </c>
      <c r="Q67" s="52">
        <v>37570</v>
      </c>
      <c r="R67" s="52">
        <v>47606</v>
      </c>
      <c r="S67" s="52">
        <v>16302</v>
      </c>
      <c r="T67" s="52">
        <v>9360</v>
      </c>
      <c r="U67" s="57">
        <v>20254</v>
      </c>
    </row>
    <row r="68" spans="1:23" ht="15.75" thickBot="1" x14ac:dyDescent="0.3">
      <c r="A68" s="76" t="s">
        <v>65</v>
      </c>
      <c r="B68" s="53">
        <v>264</v>
      </c>
      <c r="C68" s="50">
        <v>145</v>
      </c>
      <c r="D68" s="57">
        <v>142330</v>
      </c>
      <c r="E68" s="53">
        <v>52</v>
      </c>
      <c r="F68" s="50">
        <v>364</v>
      </c>
      <c r="G68" s="50">
        <v>780</v>
      </c>
      <c r="H68" s="52">
        <v>3302</v>
      </c>
      <c r="I68" s="57">
        <v>2834</v>
      </c>
      <c r="J68" s="49">
        <v>2444</v>
      </c>
      <c r="K68" s="51">
        <v>416</v>
      </c>
      <c r="L68" s="49">
        <v>3484</v>
      </c>
      <c r="M68" s="52">
        <v>2520</v>
      </c>
      <c r="N68" s="52">
        <v>1456</v>
      </c>
      <c r="O68" s="52">
        <v>2860</v>
      </c>
      <c r="P68" s="52">
        <v>4602</v>
      </c>
      <c r="Q68" s="52">
        <v>3328</v>
      </c>
      <c r="R68" s="52">
        <v>2730</v>
      </c>
      <c r="S68" s="50">
        <v>546</v>
      </c>
      <c r="T68" s="52">
        <v>1222</v>
      </c>
      <c r="U68" s="57">
        <v>1352</v>
      </c>
    </row>
    <row r="69" spans="1:23" ht="15.75" thickBot="1" x14ac:dyDescent="0.3">
      <c r="A69" s="7"/>
      <c r="B69" s="351" t="s">
        <v>592</v>
      </c>
      <c r="C69" s="352"/>
      <c r="D69" s="353"/>
      <c r="E69" s="351" t="s">
        <v>99</v>
      </c>
      <c r="F69" s="354"/>
      <c r="G69" s="354"/>
      <c r="H69" s="354"/>
      <c r="I69" s="355"/>
      <c r="J69" s="356" t="s">
        <v>640</v>
      </c>
      <c r="K69" s="357"/>
      <c r="L69" s="351" t="s">
        <v>368</v>
      </c>
      <c r="M69" s="354"/>
      <c r="N69" s="354"/>
      <c r="O69" s="354"/>
      <c r="P69" s="354"/>
      <c r="Q69" s="354"/>
      <c r="R69" s="354"/>
      <c r="S69" s="354"/>
      <c r="T69" s="354"/>
      <c r="U69" s="355"/>
    </row>
    <row r="70" spans="1:23" ht="37.5" x14ac:dyDescent="0.25">
      <c r="A70" s="74" t="s">
        <v>11</v>
      </c>
      <c r="B70" s="307" t="s">
        <v>100</v>
      </c>
      <c r="C70" s="308" t="s">
        <v>101</v>
      </c>
      <c r="D70" s="177" t="s">
        <v>102</v>
      </c>
      <c r="E70" s="176" t="s">
        <v>103</v>
      </c>
      <c r="F70" s="178" t="s">
        <v>104</v>
      </c>
      <c r="G70" s="178" t="s">
        <v>105</v>
      </c>
      <c r="H70" s="178" t="s">
        <v>106</v>
      </c>
      <c r="I70" s="179" t="s">
        <v>107</v>
      </c>
      <c r="J70" s="180" t="s">
        <v>108</v>
      </c>
      <c r="K70" s="181" t="s">
        <v>593</v>
      </c>
      <c r="L70" s="182" t="s">
        <v>109</v>
      </c>
      <c r="M70" s="183" t="s">
        <v>110</v>
      </c>
      <c r="N70" s="183" t="s">
        <v>111</v>
      </c>
      <c r="O70" s="183" t="s">
        <v>112</v>
      </c>
      <c r="P70" s="183" t="s">
        <v>113</v>
      </c>
      <c r="Q70" s="183" t="s">
        <v>114</v>
      </c>
      <c r="R70" s="183" t="s">
        <v>115</v>
      </c>
      <c r="S70" s="183" t="s">
        <v>116</v>
      </c>
      <c r="T70" s="183" t="s">
        <v>117</v>
      </c>
      <c r="U70" s="184" t="s">
        <v>118</v>
      </c>
      <c r="V70" s="185"/>
      <c r="W70" s="185"/>
    </row>
    <row r="71" spans="1:23" x14ac:dyDescent="0.25">
      <c r="A71" s="78"/>
      <c r="B71" s="25"/>
      <c r="C71" s="11"/>
      <c r="D71" s="26"/>
      <c r="E71" s="25"/>
      <c r="F71" s="11"/>
      <c r="G71" s="11"/>
      <c r="H71" s="11"/>
      <c r="I71" s="26"/>
      <c r="J71" s="25"/>
      <c r="K71" s="26"/>
      <c r="L71" s="25"/>
      <c r="M71" s="11"/>
      <c r="N71" s="11"/>
      <c r="O71" s="11"/>
      <c r="P71" s="11"/>
      <c r="Q71" s="11"/>
      <c r="R71" s="11"/>
      <c r="S71" s="11"/>
      <c r="T71" s="11"/>
      <c r="U71" s="26"/>
    </row>
    <row r="72" spans="1:23" x14ac:dyDescent="0.25">
      <c r="A72" s="75" t="s">
        <v>66</v>
      </c>
      <c r="B72" s="20"/>
      <c r="C72" s="9"/>
      <c r="D72" s="21"/>
      <c r="E72" s="20"/>
      <c r="F72" s="9"/>
      <c r="G72" s="9"/>
      <c r="H72" s="9"/>
      <c r="I72" s="21"/>
      <c r="J72" s="20"/>
      <c r="K72" s="21"/>
      <c r="L72" s="20"/>
      <c r="M72" s="9"/>
      <c r="N72" s="9"/>
      <c r="O72" s="9"/>
      <c r="P72" s="9"/>
      <c r="Q72" s="9"/>
      <c r="R72" s="9"/>
      <c r="S72" s="9"/>
      <c r="T72" s="9"/>
      <c r="U72" s="21"/>
    </row>
    <row r="73" spans="1:23" x14ac:dyDescent="0.25">
      <c r="A73" s="76" t="s">
        <v>67</v>
      </c>
      <c r="B73" s="53">
        <v>8</v>
      </c>
      <c r="C73" s="50">
        <v>5</v>
      </c>
      <c r="D73" s="57">
        <v>6127</v>
      </c>
      <c r="E73" s="186" t="s">
        <v>617</v>
      </c>
      <c r="F73" s="156" t="s">
        <v>617</v>
      </c>
      <c r="G73" s="156" t="s">
        <v>617</v>
      </c>
      <c r="H73" s="156" t="s">
        <v>617</v>
      </c>
      <c r="I73" s="187" t="s">
        <v>617</v>
      </c>
      <c r="J73" s="186" t="s">
        <v>617</v>
      </c>
      <c r="K73" s="187" t="s">
        <v>617</v>
      </c>
      <c r="L73" s="186" t="s">
        <v>617</v>
      </c>
      <c r="M73" s="156" t="s">
        <v>617</v>
      </c>
      <c r="N73" s="156" t="s">
        <v>617</v>
      </c>
      <c r="O73" s="156" t="s">
        <v>617</v>
      </c>
      <c r="P73" s="156" t="s">
        <v>617</v>
      </c>
      <c r="Q73" s="156" t="s">
        <v>617</v>
      </c>
      <c r="R73" s="156" t="s">
        <v>617</v>
      </c>
      <c r="S73" s="156" t="s">
        <v>617</v>
      </c>
      <c r="T73" s="156" t="s">
        <v>617</v>
      </c>
      <c r="U73" s="187" t="s">
        <v>617</v>
      </c>
    </row>
    <row r="74" spans="1:23" x14ac:dyDescent="0.25">
      <c r="A74" s="76" t="s">
        <v>68</v>
      </c>
      <c r="B74" s="53">
        <v>45</v>
      </c>
      <c r="C74" s="50">
        <v>38</v>
      </c>
      <c r="D74" s="57">
        <v>10073</v>
      </c>
      <c r="E74" s="53">
        <v>597</v>
      </c>
      <c r="F74" s="52">
        <v>1211</v>
      </c>
      <c r="G74" s="52">
        <v>1003</v>
      </c>
      <c r="H74" s="52">
        <v>99326</v>
      </c>
      <c r="I74" s="57">
        <v>5977</v>
      </c>
      <c r="J74" s="49">
        <v>1532</v>
      </c>
      <c r="K74" s="51">
        <v>614</v>
      </c>
      <c r="L74" s="49">
        <v>6732</v>
      </c>
      <c r="M74" s="52">
        <v>5106</v>
      </c>
      <c r="N74" s="50">
        <v>560</v>
      </c>
      <c r="O74" s="52">
        <v>7203</v>
      </c>
      <c r="P74" s="52">
        <v>8115</v>
      </c>
      <c r="Q74" s="52">
        <v>3156</v>
      </c>
      <c r="R74" s="52">
        <v>3418</v>
      </c>
      <c r="S74" s="52">
        <v>1257</v>
      </c>
      <c r="T74" s="50">
        <v>561</v>
      </c>
      <c r="U74" s="57">
        <v>1894</v>
      </c>
    </row>
    <row r="75" spans="1:23" ht="15.75" thickBot="1" x14ac:dyDescent="0.3">
      <c r="A75" s="78"/>
      <c r="B75" s="29"/>
      <c r="C75" s="30"/>
      <c r="D75" s="31"/>
      <c r="E75" s="29"/>
      <c r="F75" s="30"/>
      <c r="G75" s="30"/>
      <c r="H75" s="30"/>
      <c r="I75" s="31"/>
      <c r="J75" s="29"/>
      <c r="K75" s="31"/>
      <c r="L75" s="29"/>
      <c r="M75" s="30"/>
      <c r="N75" s="30"/>
      <c r="O75" s="30"/>
      <c r="P75" s="30"/>
      <c r="Q75" s="30"/>
      <c r="R75" s="30"/>
      <c r="S75" s="30"/>
      <c r="T75" s="30"/>
      <c r="U75" s="31"/>
    </row>
    <row r="76" spans="1:23" ht="15.75" thickBot="1" x14ac:dyDescent="0.3">
      <c r="A76" s="133" t="s">
        <v>629</v>
      </c>
      <c r="B76" s="188">
        <f>SUM(B6:B74)</f>
        <v>4269</v>
      </c>
      <c r="C76" s="188">
        <f t="shared" ref="C76:U76" si="0">SUM(C6:C74)</f>
        <v>2702</v>
      </c>
      <c r="D76" s="188">
        <f t="shared" si="0"/>
        <v>2578203</v>
      </c>
      <c r="E76" s="188">
        <f t="shared" si="0"/>
        <v>27728</v>
      </c>
      <c r="F76" s="188">
        <f t="shared" si="0"/>
        <v>63480</v>
      </c>
      <c r="G76" s="188">
        <f t="shared" si="0"/>
        <v>148309</v>
      </c>
      <c r="H76" s="188">
        <f t="shared" si="0"/>
        <v>555426</v>
      </c>
      <c r="I76" s="188">
        <f t="shared" si="0"/>
        <v>211634</v>
      </c>
      <c r="J76" s="188">
        <f t="shared" si="0"/>
        <v>214988</v>
      </c>
      <c r="K76" s="188">
        <f t="shared" si="0"/>
        <v>137015</v>
      </c>
      <c r="L76" s="188">
        <f t="shared" si="0"/>
        <v>374000</v>
      </c>
      <c r="M76" s="188">
        <f t="shared" si="0"/>
        <v>223065</v>
      </c>
      <c r="N76" s="188">
        <f t="shared" si="0"/>
        <v>102748</v>
      </c>
      <c r="O76" s="188">
        <f t="shared" si="0"/>
        <v>265880</v>
      </c>
      <c r="P76" s="188">
        <f t="shared" si="0"/>
        <v>404939</v>
      </c>
      <c r="Q76" s="188">
        <f t="shared" si="0"/>
        <v>257403</v>
      </c>
      <c r="R76" s="188">
        <f t="shared" si="0"/>
        <v>260094</v>
      </c>
      <c r="S76" s="188">
        <f t="shared" si="0"/>
        <v>116828</v>
      </c>
      <c r="T76" s="188">
        <f t="shared" si="0"/>
        <v>75976</v>
      </c>
      <c r="U76" s="189">
        <f t="shared" si="0"/>
        <v>111951</v>
      </c>
    </row>
  </sheetData>
  <mergeCells count="12">
    <mergeCell ref="B69:D69"/>
    <mergeCell ref="E69:I69"/>
    <mergeCell ref="J69:K69"/>
    <mergeCell ref="L69:U69"/>
    <mergeCell ref="B2:D2"/>
    <mergeCell ref="E2:I2"/>
    <mergeCell ref="L2:U2"/>
    <mergeCell ref="J2:K2"/>
    <mergeCell ref="B35:D35"/>
    <mergeCell ref="E35:I35"/>
    <mergeCell ref="J35:K35"/>
    <mergeCell ref="L35:U35"/>
  </mergeCells>
  <pageMargins left="0.5" right="0.5" top="0.75" bottom="0.5" header="0.3" footer="0.3"/>
  <pageSetup paperSize="5" orientation="landscape" r:id="rId1"/>
  <headerFooter>
    <oddHeader>&amp;CMississippi Public Library System Technology and Access FY13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view="pageLayout" zoomScaleNormal="100" workbookViewId="0">
      <selection activeCell="E2" sqref="E2:G2"/>
    </sheetView>
  </sheetViews>
  <sheetFormatPr defaultRowHeight="15" x14ac:dyDescent="0.25"/>
  <cols>
    <col min="1" max="1" width="22.140625" style="44" customWidth="1"/>
    <col min="2" max="2" width="9.28515625" customWidth="1"/>
    <col min="3" max="3" width="8.140625" customWidth="1"/>
    <col min="4" max="4" width="10.85546875" customWidth="1"/>
    <col min="5" max="5" width="12.140625" customWidth="1"/>
    <col min="6" max="6" width="8.7109375" customWidth="1"/>
    <col min="7" max="7" width="10.5703125" customWidth="1"/>
    <col min="8" max="8" width="11.5703125" customWidth="1"/>
  </cols>
  <sheetData>
    <row r="1" spans="1:8" ht="15.75" thickBot="1" x14ac:dyDescent="0.3"/>
    <row r="2" spans="1:8" ht="15.75" thickBot="1" x14ac:dyDescent="0.3">
      <c r="A2" s="309"/>
      <c r="B2" s="358" t="s">
        <v>121</v>
      </c>
      <c r="C2" s="324"/>
      <c r="D2" s="324"/>
      <c r="E2" s="324" t="s">
        <v>123</v>
      </c>
      <c r="F2" s="324"/>
      <c r="G2" s="324"/>
      <c r="H2" s="190"/>
    </row>
    <row r="3" spans="1:8" ht="27" thickBot="1" x14ac:dyDescent="0.3">
      <c r="A3" s="310" t="s">
        <v>119</v>
      </c>
      <c r="B3" s="192" t="s">
        <v>120</v>
      </c>
      <c r="C3" s="193" t="s">
        <v>615</v>
      </c>
      <c r="D3" s="194" t="s">
        <v>121</v>
      </c>
      <c r="E3" s="215" t="s">
        <v>122</v>
      </c>
      <c r="F3" s="216" t="s">
        <v>615</v>
      </c>
      <c r="G3" s="217" t="s">
        <v>123</v>
      </c>
      <c r="H3" s="169" t="s">
        <v>69</v>
      </c>
    </row>
    <row r="4" spans="1:8" ht="15.75" thickBot="1" x14ac:dyDescent="0.3">
      <c r="A4" s="311" t="s">
        <v>13</v>
      </c>
      <c r="B4" s="197" t="s">
        <v>508</v>
      </c>
      <c r="C4" s="198">
        <v>0</v>
      </c>
      <c r="D4" s="199">
        <v>73131</v>
      </c>
      <c r="E4" s="197" t="s">
        <v>357</v>
      </c>
      <c r="F4" s="198">
        <v>0</v>
      </c>
      <c r="G4" s="219">
        <v>0</v>
      </c>
      <c r="H4" s="165">
        <f>SUM(D4+G4)</f>
        <v>73131</v>
      </c>
    </row>
    <row r="5" spans="1:8" ht="15.75" thickBot="1" x14ac:dyDescent="0.3">
      <c r="A5" s="312" t="s">
        <v>67</v>
      </c>
      <c r="B5" s="200" t="s">
        <v>509</v>
      </c>
      <c r="C5" s="60">
        <v>0</v>
      </c>
      <c r="D5" s="160">
        <v>15400</v>
      </c>
      <c r="E5" s="206" t="s">
        <v>616</v>
      </c>
      <c r="F5" s="64">
        <v>0</v>
      </c>
      <c r="G5" s="220">
        <v>71600</v>
      </c>
      <c r="H5" s="165">
        <f>SUM(D5+G5)</f>
        <v>87000</v>
      </c>
    </row>
    <row r="6" spans="1:8" x14ac:dyDescent="0.25">
      <c r="A6" s="312" t="s">
        <v>24</v>
      </c>
      <c r="B6" s="200" t="s">
        <v>510</v>
      </c>
      <c r="C6" s="60">
        <v>0</v>
      </c>
      <c r="D6" s="160">
        <v>301000</v>
      </c>
      <c r="E6" s="200" t="s">
        <v>369</v>
      </c>
      <c r="F6" s="60">
        <v>2</v>
      </c>
      <c r="G6" s="205">
        <v>148017</v>
      </c>
      <c r="H6" s="161">
        <f>D6+ SUM(G6:G10)</f>
        <v>481734</v>
      </c>
    </row>
    <row r="7" spans="1:8" x14ac:dyDescent="0.25">
      <c r="A7" s="313"/>
      <c r="B7" s="201"/>
      <c r="C7" s="50"/>
      <c r="D7" s="202"/>
      <c r="E7" s="201" t="s">
        <v>370</v>
      </c>
      <c r="F7" s="50">
        <v>0</v>
      </c>
      <c r="G7" s="202">
        <v>2500</v>
      </c>
      <c r="H7" s="162"/>
    </row>
    <row r="8" spans="1:8" x14ac:dyDescent="0.25">
      <c r="A8" s="313"/>
      <c r="B8" s="201"/>
      <c r="C8" s="50"/>
      <c r="D8" s="202"/>
      <c r="E8" s="201" t="s">
        <v>371</v>
      </c>
      <c r="F8" s="50">
        <v>0</v>
      </c>
      <c r="G8" s="202">
        <v>400</v>
      </c>
      <c r="H8" s="162"/>
    </row>
    <row r="9" spans="1:8" x14ac:dyDescent="0.25">
      <c r="A9" s="313"/>
      <c r="B9" s="201"/>
      <c r="C9" s="50"/>
      <c r="D9" s="202"/>
      <c r="E9" s="201" t="s">
        <v>372</v>
      </c>
      <c r="F9" s="50">
        <v>0</v>
      </c>
      <c r="G9" s="202">
        <v>11400</v>
      </c>
      <c r="H9" s="162"/>
    </row>
    <row r="10" spans="1:8" ht="15.75" thickBot="1" x14ac:dyDescent="0.3">
      <c r="A10" s="311"/>
      <c r="B10" s="203"/>
      <c r="C10" s="62"/>
      <c r="D10" s="159"/>
      <c r="E10" s="203" t="s">
        <v>373</v>
      </c>
      <c r="F10" s="62">
        <v>0</v>
      </c>
      <c r="G10" s="159">
        <v>18417</v>
      </c>
      <c r="H10" s="163"/>
    </row>
    <row r="11" spans="1:8" ht="15.75" thickBot="1" x14ac:dyDescent="0.3">
      <c r="A11" s="313" t="s">
        <v>124</v>
      </c>
      <c r="B11" s="201" t="s">
        <v>516</v>
      </c>
      <c r="C11" s="50">
        <v>0</v>
      </c>
      <c r="D11" s="204">
        <v>190500</v>
      </c>
      <c r="E11" s="203" t="s">
        <v>374</v>
      </c>
      <c r="F11" s="62">
        <v>3</v>
      </c>
      <c r="G11" s="159">
        <v>243493</v>
      </c>
      <c r="H11" s="165">
        <f>D11+G11</f>
        <v>433993</v>
      </c>
    </row>
    <row r="12" spans="1:8" ht="23.25" x14ac:dyDescent="0.25">
      <c r="A12" s="312" t="s">
        <v>125</v>
      </c>
      <c r="B12" s="200" t="s">
        <v>511</v>
      </c>
      <c r="C12" s="60">
        <v>0</v>
      </c>
      <c r="D12" s="160">
        <v>68500</v>
      </c>
      <c r="E12" s="200" t="s">
        <v>375</v>
      </c>
      <c r="F12" s="60">
        <v>0</v>
      </c>
      <c r="G12" s="205">
        <v>1800</v>
      </c>
      <c r="H12" s="161">
        <f>D12+SUM(G12:G14)</f>
        <v>75100</v>
      </c>
    </row>
    <row r="13" spans="1:8" x14ac:dyDescent="0.25">
      <c r="A13" s="313"/>
      <c r="B13" s="201"/>
      <c r="C13" s="50"/>
      <c r="D13" s="202"/>
      <c r="E13" s="201" t="s">
        <v>376</v>
      </c>
      <c r="F13" s="50"/>
      <c r="G13" s="202">
        <v>1800</v>
      </c>
      <c r="H13" s="162"/>
    </row>
    <row r="14" spans="1:8" ht="15.75" thickBot="1" x14ac:dyDescent="0.3">
      <c r="A14" s="313"/>
      <c r="B14" s="201"/>
      <c r="C14" s="50"/>
      <c r="D14" s="202"/>
      <c r="E14" s="203" t="s">
        <v>377</v>
      </c>
      <c r="F14" s="62"/>
      <c r="G14" s="159">
        <v>3000</v>
      </c>
      <c r="H14" s="163"/>
    </row>
    <row r="15" spans="1:8" ht="23.25" x14ac:dyDescent="0.25">
      <c r="A15" s="312" t="s">
        <v>61</v>
      </c>
      <c r="B15" s="200" t="s">
        <v>512</v>
      </c>
      <c r="C15" s="60">
        <v>1.25</v>
      </c>
      <c r="D15" s="205">
        <v>1579807</v>
      </c>
      <c r="E15" s="200" t="s">
        <v>378</v>
      </c>
      <c r="F15" s="60"/>
      <c r="G15" s="205">
        <v>4001</v>
      </c>
      <c r="H15" s="161">
        <f>D15+D21+D24+D26+ SUM(G15:G28)</f>
        <v>2148733</v>
      </c>
    </row>
    <row r="16" spans="1:8" x14ac:dyDescent="0.25">
      <c r="A16" s="313"/>
      <c r="B16" s="201"/>
      <c r="C16" s="50"/>
      <c r="D16" s="202"/>
      <c r="E16" s="201" t="s">
        <v>379</v>
      </c>
      <c r="F16" s="50"/>
      <c r="G16" s="202">
        <v>1821</v>
      </c>
      <c r="H16" s="162"/>
    </row>
    <row r="17" spans="1:8" x14ac:dyDescent="0.25">
      <c r="A17" s="313"/>
      <c r="B17" s="201"/>
      <c r="C17" s="50"/>
      <c r="D17" s="202"/>
      <c r="E17" s="201" t="s">
        <v>380</v>
      </c>
      <c r="F17" s="50"/>
      <c r="G17" s="202">
        <v>1500</v>
      </c>
      <c r="H17" s="162"/>
    </row>
    <row r="18" spans="1:8" x14ac:dyDescent="0.25">
      <c r="A18" s="313"/>
      <c r="B18" s="201"/>
      <c r="C18" s="9"/>
      <c r="D18" s="146"/>
      <c r="E18" s="201" t="s">
        <v>381</v>
      </c>
      <c r="F18" s="50"/>
      <c r="G18" s="202">
        <v>1002</v>
      </c>
      <c r="H18" s="162"/>
    </row>
    <row r="19" spans="1:8" x14ac:dyDescent="0.25">
      <c r="A19" s="313"/>
      <c r="B19" s="201"/>
      <c r="C19" s="50"/>
      <c r="D19" s="202"/>
      <c r="E19" s="201" t="s">
        <v>382</v>
      </c>
      <c r="F19" s="50"/>
      <c r="G19" s="202">
        <v>4000</v>
      </c>
      <c r="H19" s="162"/>
    </row>
    <row r="20" spans="1:8" x14ac:dyDescent="0.25">
      <c r="A20" s="313"/>
      <c r="B20" s="201"/>
      <c r="C20" s="50"/>
      <c r="D20" s="202"/>
      <c r="E20" s="201" t="s">
        <v>383</v>
      </c>
      <c r="F20" s="50"/>
      <c r="G20" s="202">
        <v>9538</v>
      </c>
      <c r="H20" s="162"/>
    </row>
    <row r="21" spans="1:8" x14ac:dyDescent="0.25">
      <c r="A21" s="313"/>
      <c r="B21" s="201" t="s">
        <v>513</v>
      </c>
      <c r="C21" s="50"/>
      <c r="D21" s="202">
        <v>191000</v>
      </c>
      <c r="E21" s="201" t="s">
        <v>384</v>
      </c>
      <c r="F21" s="50"/>
      <c r="G21" s="202">
        <v>11424</v>
      </c>
      <c r="H21" s="162"/>
    </row>
    <row r="22" spans="1:8" x14ac:dyDescent="0.25">
      <c r="A22" s="313"/>
      <c r="B22" s="201"/>
      <c r="C22" s="50"/>
      <c r="D22" s="202"/>
      <c r="E22" s="201" t="s">
        <v>385</v>
      </c>
      <c r="F22" s="50"/>
      <c r="G22" s="202">
        <v>6000</v>
      </c>
      <c r="H22" s="162"/>
    </row>
    <row r="23" spans="1:8" x14ac:dyDescent="0.25">
      <c r="A23" s="313"/>
      <c r="B23" s="201"/>
      <c r="C23" s="50"/>
      <c r="D23" s="202"/>
      <c r="E23" s="201" t="s">
        <v>386</v>
      </c>
      <c r="F23" s="50"/>
      <c r="G23" s="202">
        <v>582</v>
      </c>
      <c r="H23" s="162"/>
    </row>
    <row r="24" spans="1:8" x14ac:dyDescent="0.25">
      <c r="A24" s="313"/>
      <c r="B24" s="201" t="s">
        <v>514</v>
      </c>
      <c r="C24" s="50"/>
      <c r="D24" s="202">
        <v>158078</v>
      </c>
      <c r="E24" s="201" t="s">
        <v>387</v>
      </c>
      <c r="F24" s="50"/>
      <c r="G24" s="202">
        <v>13780</v>
      </c>
      <c r="H24" s="162"/>
    </row>
    <row r="25" spans="1:8" x14ac:dyDescent="0.25">
      <c r="A25" s="313"/>
      <c r="B25" s="201"/>
      <c r="C25" s="50"/>
      <c r="D25" s="202"/>
      <c r="E25" s="201" t="s">
        <v>388</v>
      </c>
      <c r="F25" s="50"/>
      <c r="G25" s="202">
        <v>10000</v>
      </c>
      <c r="H25" s="162"/>
    </row>
    <row r="26" spans="1:8" x14ac:dyDescent="0.25">
      <c r="A26" s="313"/>
      <c r="B26" s="201" t="s">
        <v>515</v>
      </c>
      <c r="C26" s="50"/>
      <c r="D26" s="202">
        <v>145000</v>
      </c>
      <c r="E26" s="201" t="s">
        <v>389</v>
      </c>
      <c r="F26" s="50"/>
      <c r="G26" s="202">
        <v>200</v>
      </c>
      <c r="H26" s="162"/>
    </row>
    <row r="27" spans="1:8" x14ac:dyDescent="0.25">
      <c r="A27" s="313"/>
      <c r="B27" s="201"/>
      <c r="C27" s="50"/>
      <c r="D27" s="202"/>
      <c r="E27" s="201" t="s">
        <v>390</v>
      </c>
      <c r="F27" s="50"/>
      <c r="G27" s="202">
        <v>5000</v>
      </c>
      <c r="H27" s="162"/>
    </row>
    <row r="28" spans="1:8" ht="15.75" thickBot="1" x14ac:dyDescent="0.3">
      <c r="A28" s="311"/>
      <c r="B28" s="203"/>
      <c r="C28" s="62"/>
      <c r="D28" s="159"/>
      <c r="E28" s="203" t="s">
        <v>391</v>
      </c>
      <c r="F28" s="62"/>
      <c r="G28" s="159">
        <v>6000</v>
      </c>
      <c r="H28" s="163"/>
    </row>
    <row r="29" spans="1:8" ht="24" thickBot="1" x14ac:dyDescent="0.3">
      <c r="A29" s="312" t="s">
        <v>39</v>
      </c>
      <c r="B29" s="200" t="s">
        <v>517</v>
      </c>
      <c r="C29" s="60">
        <v>0</v>
      </c>
      <c r="D29" s="160">
        <v>326752</v>
      </c>
      <c r="E29" s="203" t="s">
        <v>392</v>
      </c>
      <c r="F29" s="62">
        <v>0</v>
      </c>
      <c r="G29" s="159">
        <v>250000</v>
      </c>
      <c r="H29" s="165">
        <f>D29+G29</f>
        <v>576752</v>
      </c>
    </row>
    <row r="30" spans="1:8" ht="23.25" x14ac:dyDescent="0.25">
      <c r="A30" s="312" t="s">
        <v>26</v>
      </c>
      <c r="B30" s="200" t="s">
        <v>518</v>
      </c>
      <c r="C30" s="60">
        <v>0</v>
      </c>
      <c r="D30" s="205">
        <v>99000</v>
      </c>
      <c r="E30" s="200" t="s">
        <v>393</v>
      </c>
      <c r="F30" s="60">
        <v>0</v>
      </c>
      <c r="G30" s="205">
        <v>32000</v>
      </c>
      <c r="H30" s="161">
        <f>D30+D34+ SUM(G30:G34)</f>
        <v>241760</v>
      </c>
    </row>
    <row r="31" spans="1:8" x14ac:dyDescent="0.25">
      <c r="A31" s="313"/>
      <c r="B31" s="201"/>
      <c r="C31" s="9"/>
      <c r="D31" s="146"/>
      <c r="E31" s="201" t="s">
        <v>394</v>
      </c>
      <c r="F31" s="50">
        <v>0</v>
      </c>
      <c r="G31" s="202">
        <v>2800</v>
      </c>
      <c r="H31" s="162"/>
    </row>
    <row r="32" spans="1:8" x14ac:dyDescent="0.25">
      <c r="A32" s="313"/>
      <c r="B32" s="201"/>
      <c r="C32" s="9"/>
      <c r="D32" s="146"/>
      <c r="E32" s="201" t="s">
        <v>395</v>
      </c>
      <c r="F32" s="50">
        <v>2.5</v>
      </c>
      <c r="G32" s="202">
        <v>53494</v>
      </c>
      <c r="H32" s="162"/>
    </row>
    <row r="33" spans="1:8" x14ac:dyDescent="0.25">
      <c r="A33" s="313"/>
      <c r="B33" s="201"/>
      <c r="C33" s="9"/>
      <c r="D33" s="146"/>
      <c r="E33" s="201" t="s">
        <v>396</v>
      </c>
      <c r="F33" s="50">
        <v>0</v>
      </c>
      <c r="G33" s="202">
        <v>8200</v>
      </c>
      <c r="H33" s="162"/>
    </row>
    <row r="34" spans="1:8" ht="15.75" thickBot="1" x14ac:dyDescent="0.3">
      <c r="A34" s="313"/>
      <c r="B34" s="201" t="s">
        <v>519</v>
      </c>
      <c r="C34" s="50">
        <v>3</v>
      </c>
      <c r="D34" s="202">
        <v>43266</v>
      </c>
      <c r="E34" s="203" t="s">
        <v>397</v>
      </c>
      <c r="F34" s="62">
        <v>0</v>
      </c>
      <c r="G34" s="159">
        <v>3000</v>
      </c>
      <c r="H34" s="163"/>
    </row>
    <row r="35" spans="1:8" ht="23.25" x14ac:dyDescent="0.25">
      <c r="A35" s="312" t="s">
        <v>15</v>
      </c>
      <c r="B35" s="200" t="s">
        <v>606</v>
      </c>
      <c r="C35" s="60">
        <v>0.55000000000000004</v>
      </c>
      <c r="D35" s="157">
        <v>103712</v>
      </c>
      <c r="E35" s="59" t="s">
        <v>398</v>
      </c>
      <c r="F35" s="60">
        <v>0</v>
      </c>
      <c r="G35" s="205">
        <v>2500</v>
      </c>
      <c r="H35" s="161">
        <f>D35+ SUM(G35:G37)</f>
        <v>117112</v>
      </c>
    </row>
    <row r="36" spans="1:8" x14ac:dyDescent="0.25">
      <c r="A36" s="313"/>
      <c r="B36" s="201"/>
      <c r="C36" s="50"/>
      <c r="D36" s="61"/>
      <c r="E36" s="9" t="s">
        <v>399</v>
      </c>
      <c r="F36" s="50">
        <v>0</v>
      </c>
      <c r="G36" s="202">
        <v>1000</v>
      </c>
      <c r="H36" s="162"/>
    </row>
    <row r="37" spans="1:8" ht="15.75" thickBot="1" x14ac:dyDescent="0.3">
      <c r="A37" s="311"/>
      <c r="B37" s="203"/>
      <c r="C37" s="62"/>
      <c r="D37" s="63"/>
      <c r="E37" s="56" t="s">
        <v>400</v>
      </c>
      <c r="F37" s="62">
        <v>0</v>
      </c>
      <c r="G37" s="159">
        <v>9900</v>
      </c>
      <c r="H37" s="163"/>
    </row>
    <row r="38" spans="1:8" ht="23.25" x14ac:dyDescent="0.25">
      <c r="A38" s="313" t="s">
        <v>49</v>
      </c>
      <c r="B38" s="201" t="s">
        <v>401</v>
      </c>
      <c r="C38" s="50">
        <v>1.25</v>
      </c>
      <c r="D38" s="202">
        <v>174480</v>
      </c>
      <c r="E38" s="200" t="s">
        <v>401</v>
      </c>
      <c r="F38" s="60">
        <v>0</v>
      </c>
      <c r="G38" s="221">
        <v>0</v>
      </c>
      <c r="H38" s="161">
        <f>D38+D39+D42+D43+SUM(G38:G43)</f>
        <v>447359</v>
      </c>
    </row>
    <row r="39" spans="1:8" x14ac:dyDescent="0.25">
      <c r="A39" s="313"/>
      <c r="B39" s="201" t="s">
        <v>520</v>
      </c>
      <c r="C39" s="50">
        <v>1</v>
      </c>
      <c r="D39" s="202">
        <v>60000</v>
      </c>
      <c r="E39" s="201" t="s">
        <v>402</v>
      </c>
      <c r="F39" s="50">
        <v>0</v>
      </c>
      <c r="G39" s="202">
        <v>73590</v>
      </c>
      <c r="H39" s="164"/>
    </row>
    <row r="40" spans="1:8" x14ac:dyDescent="0.25">
      <c r="A40" s="313"/>
      <c r="B40" s="201"/>
      <c r="C40" s="50"/>
      <c r="D40" s="202"/>
      <c r="E40" s="201" t="s">
        <v>403</v>
      </c>
      <c r="F40" s="50">
        <v>0</v>
      </c>
      <c r="G40" s="202">
        <v>41748</v>
      </c>
      <c r="H40" s="162"/>
    </row>
    <row r="41" spans="1:8" x14ac:dyDescent="0.25">
      <c r="A41" s="313"/>
      <c r="B41" s="201"/>
      <c r="C41" s="50"/>
      <c r="D41" s="202"/>
      <c r="E41" s="201" t="s">
        <v>404</v>
      </c>
      <c r="F41" s="50">
        <v>0</v>
      </c>
      <c r="G41" s="202">
        <v>23193</v>
      </c>
      <c r="H41" s="162"/>
    </row>
    <row r="42" spans="1:8" x14ac:dyDescent="0.25">
      <c r="A42" s="313"/>
      <c r="B42" s="201" t="s">
        <v>521</v>
      </c>
      <c r="C42" s="50">
        <v>1</v>
      </c>
      <c r="D42" s="202">
        <v>71050</v>
      </c>
      <c r="E42" s="201" t="s">
        <v>405</v>
      </c>
      <c r="F42" s="50">
        <v>0</v>
      </c>
      <c r="G42" s="202">
        <v>2748</v>
      </c>
      <c r="H42" s="162"/>
    </row>
    <row r="43" spans="1:8" ht="15.75" thickBot="1" x14ac:dyDescent="0.3">
      <c r="A43" s="313"/>
      <c r="B43" s="201" t="s">
        <v>522</v>
      </c>
      <c r="C43" s="50">
        <v>0</v>
      </c>
      <c r="D43" s="202">
        <v>550</v>
      </c>
      <c r="E43" s="203"/>
      <c r="F43" s="62"/>
      <c r="G43" s="159"/>
      <c r="H43" s="163"/>
    </row>
    <row r="44" spans="1:8" ht="23.25" x14ac:dyDescent="0.25">
      <c r="A44" s="312" t="s">
        <v>27</v>
      </c>
      <c r="B44" s="200" t="s">
        <v>524</v>
      </c>
      <c r="C44" s="60">
        <v>0</v>
      </c>
      <c r="D44" s="205">
        <v>126000</v>
      </c>
      <c r="E44" s="200" t="s">
        <v>406</v>
      </c>
      <c r="F44" s="60">
        <v>0</v>
      </c>
      <c r="G44" s="205">
        <v>32990</v>
      </c>
      <c r="H44" s="161">
        <f>D44+D46+ SUM(G44:G49)</f>
        <v>349445</v>
      </c>
    </row>
    <row r="45" spans="1:8" x14ac:dyDescent="0.25">
      <c r="A45" s="313"/>
      <c r="B45" s="201"/>
      <c r="C45" s="50"/>
      <c r="D45" s="202"/>
      <c r="E45" s="201" t="s">
        <v>407</v>
      </c>
      <c r="F45" s="50">
        <v>0</v>
      </c>
      <c r="G45" s="202">
        <v>44523</v>
      </c>
      <c r="H45" s="162"/>
    </row>
    <row r="46" spans="1:8" x14ac:dyDescent="0.25">
      <c r="A46" s="313"/>
      <c r="B46" s="201" t="s">
        <v>523</v>
      </c>
      <c r="C46" s="50">
        <v>0</v>
      </c>
      <c r="D46" s="202">
        <v>103000</v>
      </c>
      <c r="E46" s="201" t="s">
        <v>408</v>
      </c>
      <c r="F46" s="50">
        <v>0</v>
      </c>
      <c r="G46" s="202">
        <v>11200</v>
      </c>
      <c r="H46" s="162"/>
    </row>
    <row r="47" spans="1:8" x14ac:dyDescent="0.25">
      <c r="A47" s="313"/>
      <c r="B47" s="201"/>
      <c r="C47" s="50"/>
      <c r="D47" s="202"/>
      <c r="E47" s="201" t="s">
        <v>409</v>
      </c>
      <c r="F47" s="50">
        <v>0</v>
      </c>
      <c r="G47" s="202">
        <v>8000</v>
      </c>
      <c r="H47" s="162"/>
    </row>
    <row r="48" spans="1:8" x14ac:dyDescent="0.25">
      <c r="A48" s="313"/>
      <c r="B48" s="201"/>
      <c r="C48" s="50"/>
      <c r="D48" s="202"/>
      <c r="E48" s="201" t="s">
        <v>410</v>
      </c>
      <c r="F48" s="50">
        <v>0</v>
      </c>
      <c r="G48" s="202">
        <v>19050</v>
      </c>
      <c r="H48" s="162"/>
    </row>
    <row r="49" spans="1:8" ht="15.75" thickBot="1" x14ac:dyDescent="0.3">
      <c r="A49" s="313"/>
      <c r="B49" s="201"/>
      <c r="C49" s="50"/>
      <c r="D49" s="202"/>
      <c r="E49" s="203" t="s">
        <v>411</v>
      </c>
      <c r="F49" s="62">
        <v>0</v>
      </c>
      <c r="G49" s="159">
        <v>4682</v>
      </c>
      <c r="H49" s="163"/>
    </row>
    <row r="50" spans="1:8" ht="15.75" thickBot="1" x14ac:dyDescent="0.3">
      <c r="A50" s="314" t="s">
        <v>28</v>
      </c>
      <c r="B50" s="206" t="s">
        <v>412</v>
      </c>
      <c r="C50" s="64">
        <v>0</v>
      </c>
      <c r="D50" s="158">
        <v>85000</v>
      </c>
      <c r="E50" s="201" t="s">
        <v>412</v>
      </c>
      <c r="F50" s="50">
        <v>1.425</v>
      </c>
      <c r="G50" s="202">
        <v>138198</v>
      </c>
      <c r="H50" s="165">
        <f>D50+G50</f>
        <v>223198</v>
      </c>
    </row>
    <row r="51" spans="1:8" x14ac:dyDescent="0.25">
      <c r="A51" s="313" t="s">
        <v>62</v>
      </c>
      <c r="B51" s="201" t="s">
        <v>527</v>
      </c>
      <c r="C51" s="9">
        <v>0</v>
      </c>
      <c r="D51" s="202">
        <v>308081</v>
      </c>
      <c r="E51" s="200" t="s">
        <v>413</v>
      </c>
      <c r="F51" s="59">
        <v>0</v>
      </c>
      <c r="G51" s="205">
        <v>204000</v>
      </c>
      <c r="H51" s="161">
        <f>D51+D55+D60+D61+D63+SUM(G51:G63)</f>
        <v>3983584</v>
      </c>
    </row>
    <row r="52" spans="1:8" x14ac:dyDescent="0.25">
      <c r="A52" s="313"/>
      <c r="B52" s="201"/>
      <c r="C52" s="9"/>
      <c r="D52" s="202"/>
      <c r="E52" s="201" t="s">
        <v>421</v>
      </c>
      <c r="F52" s="9">
        <v>0</v>
      </c>
      <c r="G52" s="202">
        <v>368</v>
      </c>
      <c r="H52" s="162"/>
    </row>
    <row r="53" spans="1:8" x14ac:dyDescent="0.25">
      <c r="A53" s="313"/>
      <c r="B53" s="201"/>
      <c r="C53" s="9"/>
      <c r="D53" s="207"/>
      <c r="E53" s="201" t="s">
        <v>415</v>
      </c>
      <c r="F53" s="9">
        <v>0</v>
      </c>
      <c r="G53" s="207">
        <v>0</v>
      </c>
      <c r="H53" s="162"/>
    </row>
    <row r="54" spans="1:8" x14ac:dyDescent="0.25">
      <c r="A54" s="313"/>
      <c r="B54" s="201"/>
      <c r="C54" s="9"/>
      <c r="D54" s="202"/>
      <c r="E54" s="201" t="s">
        <v>416</v>
      </c>
      <c r="F54" s="9">
        <v>0</v>
      </c>
      <c r="G54" s="202">
        <v>3000</v>
      </c>
      <c r="H54" s="162"/>
    </row>
    <row r="55" spans="1:8" x14ac:dyDescent="0.25">
      <c r="A55" s="313"/>
      <c r="B55" s="201" t="s">
        <v>525</v>
      </c>
      <c r="C55" s="9">
        <v>0</v>
      </c>
      <c r="D55" s="202">
        <v>1329082</v>
      </c>
      <c r="E55" s="201" t="s">
        <v>417</v>
      </c>
      <c r="F55" s="9">
        <v>0</v>
      </c>
      <c r="G55" s="202">
        <v>101773</v>
      </c>
      <c r="H55" s="162"/>
    </row>
    <row r="56" spans="1:8" x14ac:dyDescent="0.25">
      <c r="A56" s="313"/>
      <c r="B56" s="201"/>
      <c r="C56" s="9"/>
      <c r="D56" s="202"/>
      <c r="E56" s="201" t="s">
        <v>418</v>
      </c>
      <c r="F56" s="9">
        <v>0</v>
      </c>
      <c r="G56" s="202">
        <v>99000</v>
      </c>
      <c r="H56" s="162"/>
    </row>
    <row r="57" spans="1:8" x14ac:dyDescent="0.25">
      <c r="A57" s="313"/>
      <c r="B57" s="201"/>
      <c r="C57" s="9"/>
      <c r="D57" s="202"/>
      <c r="E57" s="201" t="s">
        <v>419</v>
      </c>
      <c r="F57" s="9">
        <v>0</v>
      </c>
      <c r="G57" s="202">
        <v>327000</v>
      </c>
      <c r="H57" s="162"/>
    </row>
    <row r="58" spans="1:8" x14ac:dyDescent="0.25">
      <c r="A58" s="313"/>
      <c r="B58" s="201"/>
      <c r="C58" s="9"/>
      <c r="D58" s="202"/>
      <c r="E58" s="201" t="s">
        <v>423</v>
      </c>
      <c r="F58" s="9">
        <v>0</v>
      </c>
      <c r="G58" s="202">
        <v>349711</v>
      </c>
      <c r="H58" s="162"/>
    </row>
    <row r="59" spans="1:8" x14ac:dyDescent="0.25">
      <c r="A59" s="313"/>
      <c r="B59" s="201"/>
      <c r="C59" s="9"/>
      <c r="D59" s="202"/>
      <c r="E59" s="201" t="s">
        <v>425</v>
      </c>
      <c r="F59" s="9">
        <v>0</v>
      </c>
      <c r="G59" s="207">
        <v>0</v>
      </c>
      <c r="H59" s="162"/>
    </row>
    <row r="60" spans="1:8" x14ac:dyDescent="0.25">
      <c r="A60" s="313"/>
      <c r="B60" s="201" t="s">
        <v>526</v>
      </c>
      <c r="C60" s="9">
        <v>0</v>
      </c>
      <c r="D60" s="202">
        <v>390343</v>
      </c>
      <c r="E60" s="201" t="s">
        <v>420</v>
      </c>
      <c r="F60" s="9">
        <v>0</v>
      </c>
      <c r="G60" s="202">
        <v>272506</v>
      </c>
      <c r="H60" s="162"/>
    </row>
    <row r="61" spans="1:8" x14ac:dyDescent="0.25">
      <c r="A61" s="313"/>
      <c r="B61" s="201" t="s">
        <v>528</v>
      </c>
      <c r="C61" s="9">
        <v>0</v>
      </c>
      <c r="D61" s="202">
        <v>168000</v>
      </c>
      <c r="E61" s="201" t="s">
        <v>414</v>
      </c>
      <c r="F61" s="9">
        <v>0</v>
      </c>
      <c r="G61" s="202">
        <v>15000</v>
      </c>
      <c r="H61" s="162"/>
    </row>
    <row r="62" spans="1:8" x14ac:dyDescent="0.25">
      <c r="A62" s="313"/>
      <c r="B62" s="201"/>
      <c r="C62" s="9"/>
      <c r="D62" s="202"/>
      <c r="E62" s="201" t="s">
        <v>422</v>
      </c>
      <c r="F62" s="9">
        <v>0</v>
      </c>
      <c r="G62" s="202">
        <v>85000</v>
      </c>
      <c r="H62" s="162"/>
    </row>
    <row r="63" spans="1:8" ht="15.75" thickBot="1" x14ac:dyDescent="0.3">
      <c r="A63" s="311"/>
      <c r="B63" s="203" t="s">
        <v>424</v>
      </c>
      <c r="C63" s="56">
        <v>0</v>
      </c>
      <c r="D63" s="159">
        <v>294720</v>
      </c>
      <c r="E63" s="203" t="s">
        <v>424</v>
      </c>
      <c r="F63" s="56">
        <v>0</v>
      </c>
      <c r="G63" s="159">
        <v>36000</v>
      </c>
      <c r="H63" s="163"/>
    </row>
    <row r="64" spans="1:8" ht="24" thickBot="1" x14ac:dyDescent="0.3">
      <c r="A64" s="313" t="s">
        <v>29</v>
      </c>
      <c r="B64" s="201" t="s">
        <v>529</v>
      </c>
      <c r="C64" s="9">
        <v>0</v>
      </c>
      <c r="D64" s="204">
        <v>171935</v>
      </c>
      <c r="E64" s="201" t="s">
        <v>426</v>
      </c>
      <c r="F64" s="9">
        <v>0</v>
      </c>
      <c r="G64" s="202">
        <v>175837</v>
      </c>
      <c r="H64" s="165">
        <f>D64+G64</f>
        <v>347772</v>
      </c>
    </row>
    <row r="65" spans="1:8" x14ac:dyDescent="0.25">
      <c r="A65" s="312" t="s">
        <v>40</v>
      </c>
      <c r="B65" s="200" t="s">
        <v>607</v>
      </c>
      <c r="C65" s="60">
        <v>2.97</v>
      </c>
      <c r="D65" s="160">
        <v>1334197</v>
      </c>
      <c r="E65" s="200" t="s">
        <v>427</v>
      </c>
      <c r="F65" s="60">
        <v>2.75</v>
      </c>
      <c r="G65" s="205">
        <v>309075</v>
      </c>
      <c r="H65" s="161">
        <f>D65+SUM(G65:G66)</f>
        <v>1807672</v>
      </c>
    </row>
    <row r="66" spans="1:8" ht="15.75" thickBot="1" x14ac:dyDescent="0.3">
      <c r="A66" s="311"/>
      <c r="B66" s="203"/>
      <c r="C66" s="62"/>
      <c r="D66" s="159"/>
      <c r="E66" s="203" t="s">
        <v>428</v>
      </c>
      <c r="F66" s="62">
        <v>3</v>
      </c>
      <c r="G66" s="159">
        <v>164400</v>
      </c>
      <c r="H66" s="163"/>
    </row>
    <row r="67" spans="1:8" ht="24" thickBot="1" x14ac:dyDescent="0.3">
      <c r="A67" s="312" t="s">
        <v>16</v>
      </c>
      <c r="B67" s="200" t="s">
        <v>530</v>
      </c>
      <c r="C67" s="60">
        <v>0</v>
      </c>
      <c r="D67" s="160">
        <v>47250</v>
      </c>
      <c r="E67" s="201" t="s">
        <v>429</v>
      </c>
      <c r="F67" s="50">
        <v>0</v>
      </c>
      <c r="G67" s="202">
        <v>34800</v>
      </c>
      <c r="H67" s="165">
        <f>D67+G67</f>
        <v>82050</v>
      </c>
    </row>
    <row r="68" spans="1:8" ht="23.25" x14ac:dyDescent="0.25">
      <c r="A68" s="312" t="s">
        <v>63</v>
      </c>
      <c r="B68" s="200" t="s">
        <v>531</v>
      </c>
      <c r="C68" s="59">
        <v>0</v>
      </c>
      <c r="D68" s="160">
        <v>836950</v>
      </c>
      <c r="E68" s="200" t="s">
        <v>430</v>
      </c>
      <c r="F68" s="59">
        <v>0</v>
      </c>
      <c r="G68" s="205">
        <v>303692</v>
      </c>
      <c r="H68" s="161">
        <f>D68+SUM(G68:G71)</f>
        <v>2045642</v>
      </c>
    </row>
    <row r="69" spans="1:8" x14ac:dyDescent="0.25">
      <c r="A69" s="313"/>
      <c r="B69" s="201"/>
      <c r="C69" s="9"/>
      <c r="D69" s="202"/>
      <c r="E69" s="201" t="s">
        <v>431</v>
      </c>
      <c r="F69" s="9">
        <v>0</v>
      </c>
      <c r="G69" s="202">
        <v>695000</v>
      </c>
      <c r="H69" s="162"/>
    </row>
    <row r="70" spans="1:8" x14ac:dyDescent="0.25">
      <c r="A70" s="313"/>
      <c r="B70" s="201"/>
      <c r="C70" s="9"/>
      <c r="D70" s="202"/>
      <c r="E70" s="201" t="s">
        <v>432</v>
      </c>
      <c r="F70" s="9">
        <v>0</v>
      </c>
      <c r="G70" s="202">
        <v>85000</v>
      </c>
      <c r="H70" s="162"/>
    </row>
    <row r="71" spans="1:8" ht="15.75" thickBot="1" x14ac:dyDescent="0.3">
      <c r="A71" s="311"/>
      <c r="B71" s="203"/>
      <c r="C71" s="56"/>
      <c r="D71" s="208"/>
      <c r="E71" s="203" t="s">
        <v>433</v>
      </c>
      <c r="F71" s="56">
        <v>0</v>
      </c>
      <c r="G71" s="159">
        <v>125000</v>
      </c>
      <c r="H71" s="163"/>
    </row>
    <row r="72" spans="1:8" ht="24" thickBot="1" x14ac:dyDescent="0.3">
      <c r="A72" s="311" t="s">
        <v>17</v>
      </c>
      <c r="B72" s="203" t="s">
        <v>532</v>
      </c>
      <c r="C72" s="62">
        <v>0</v>
      </c>
      <c r="D72" s="208">
        <v>42500</v>
      </c>
      <c r="E72" s="203" t="s">
        <v>434</v>
      </c>
      <c r="F72" s="62">
        <v>0</v>
      </c>
      <c r="G72" s="159">
        <v>15500</v>
      </c>
      <c r="H72" s="165">
        <f>D72+G72</f>
        <v>58000</v>
      </c>
    </row>
    <row r="73" spans="1:8" ht="24" thickBot="1" x14ac:dyDescent="0.3">
      <c r="A73" s="313" t="s">
        <v>64</v>
      </c>
      <c r="B73" s="201" t="s">
        <v>533</v>
      </c>
      <c r="C73" s="50">
        <v>0.92700000000000005</v>
      </c>
      <c r="D73" s="204">
        <v>1594200</v>
      </c>
      <c r="E73" s="200" t="s">
        <v>435</v>
      </c>
      <c r="F73" s="60">
        <v>1.4</v>
      </c>
      <c r="G73" s="205">
        <v>1782860</v>
      </c>
      <c r="H73" s="165">
        <f>D73+G73</f>
        <v>3377060</v>
      </c>
    </row>
    <row r="74" spans="1:8" ht="23.25" x14ac:dyDescent="0.25">
      <c r="A74" s="312" t="s">
        <v>65</v>
      </c>
      <c r="B74" s="200" t="s">
        <v>608</v>
      </c>
      <c r="C74" s="60">
        <v>1.68</v>
      </c>
      <c r="D74" s="205">
        <v>2779936</v>
      </c>
      <c r="E74" s="200" t="s">
        <v>436</v>
      </c>
      <c r="F74" s="60">
        <v>1</v>
      </c>
      <c r="G74" s="205">
        <v>279303</v>
      </c>
      <c r="H74" s="161">
        <f>D74+D78+SUM(G74:G78)</f>
        <v>3577706</v>
      </c>
    </row>
    <row r="75" spans="1:8" x14ac:dyDescent="0.25">
      <c r="A75" s="313"/>
      <c r="B75" s="201"/>
      <c r="C75" s="50"/>
      <c r="D75" s="202"/>
      <c r="E75" s="201" t="s">
        <v>437</v>
      </c>
      <c r="F75" s="50">
        <v>1</v>
      </c>
      <c r="G75" s="202">
        <v>119443</v>
      </c>
      <c r="H75" s="162"/>
    </row>
    <row r="76" spans="1:8" x14ac:dyDescent="0.25">
      <c r="A76" s="313"/>
      <c r="B76" s="201"/>
      <c r="C76" s="50"/>
      <c r="D76" s="202"/>
      <c r="E76" s="201" t="s">
        <v>438</v>
      </c>
      <c r="F76" s="50">
        <v>1</v>
      </c>
      <c r="G76" s="202">
        <v>135000</v>
      </c>
      <c r="H76" s="162"/>
    </row>
    <row r="77" spans="1:8" x14ac:dyDescent="0.25">
      <c r="A77" s="313"/>
      <c r="B77" s="201"/>
      <c r="C77" s="50"/>
      <c r="D77" s="202"/>
      <c r="E77" s="201" t="s">
        <v>439</v>
      </c>
      <c r="F77" s="50">
        <v>1</v>
      </c>
      <c r="G77" s="202">
        <v>126990</v>
      </c>
      <c r="H77" s="162"/>
    </row>
    <row r="78" spans="1:8" ht="15.75" thickBot="1" x14ac:dyDescent="0.3">
      <c r="A78" s="311"/>
      <c r="B78" s="203" t="s">
        <v>609</v>
      </c>
      <c r="C78" s="62">
        <v>1</v>
      </c>
      <c r="D78" s="159">
        <v>137034</v>
      </c>
      <c r="E78" s="203"/>
      <c r="F78" s="62"/>
      <c r="G78" s="159"/>
      <c r="H78" s="163"/>
    </row>
    <row r="79" spans="1:8" ht="15.75" thickBot="1" x14ac:dyDescent="0.3">
      <c r="A79" s="313" t="s">
        <v>473</v>
      </c>
      <c r="B79" s="201" t="s">
        <v>534</v>
      </c>
      <c r="C79" s="50">
        <v>0</v>
      </c>
      <c r="D79" s="204">
        <v>16803</v>
      </c>
      <c r="E79" s="203" t="s">
        <v>440</v>
      </c>
      <c r="F79" s="62">
        <v>2.5750000000000002</v>
      </c>
      <c r="G79" s="159">
        <v>301340</v>
      </c>
      <c r="H79" s="165">
        <f>D79+G79</f>
        <v>318143</v>
      </c>
    </row>
    <row r="80" spans="1:8" ht="23.25" x14ac:dyDescent="0.25">
      <c r="A80" s="312" t="s">
        <v>30</v>
      </c>
      <c r="B80" s="200" t="s">
        <v>535</v>
      </c>
      <c r="C80" s="60"/>
      <c r="D80" s="160">
        <v>37334</v>
      </c>
      <c r="E80" s="200" t="s">
        <v>444</v>
      </c>
      <c r="F80" s="60"/>
      <c r="G80" s="205">
        <v>400</v>
      </c>
      <c r="H80" s="161">
        <f>D80+D82+SUM(G80:G84)</f>
        <v>139484</v>
      </c>
    </row>
    <row r="81" spans="1:8" x14ac:dyDescent="0.25">
      <c r="A81" s="313"/>
      <c r="B81" s="201"/>
      <c r="C81" s="50"/>
      <c r="D81" s="202"/>
      <c r="E81" s="201" t="s">
        <v>442</v>
      </c>
      <c r="F81" s="50"/>
      <c r="G81" s="202">
        <v>6000</v>
      </c>
      <c r="H81" s="162"/>
    </row>
    <row r="82" spans="1:8" x14ac:dyDescent="0.25">
      <c r="A82" s="313"/>
      <c r="B82" s="201" t="s">
        <v>443</v>
      </c>
      <c r="C82" s="50">
        <v>0</v>
      </c>
      <c r="D82" s="202">
        <v>70000</v>
      </c>
      <c r="E82" s="201" t="s">
        <v>443</v>
      </c>
      <c r="F82" s="50"/>
      <c r="G82" s="202">
        <v>16000</v>
      </c>
      <c r="H82" s="162"/>
    </row>
    <row r="83" spans="1:8" x14ac:dyDescent="0.25">
      <c r="A83" s="313"/>
      <c r="B83" s="201"/>
      <c r="C83" s="50"/>
      <c r="D83" s="202"/>
      <c r="E83" s="201" t="s">
        <v>441</v>
      </c>
      <c r="F83" s="50">
        <v>0</v>
      </c>
      <c r="G83" s="202">
        <v>1750</v>
      </c>
      <c r="H83" s="162"/>
    </row>
    <row r="84" spans="1:8" ht="15.75" thickBot="1" x14ac:dyDescent="0.3">
      <c r="A84" s="311"/>
      <c r="B84" s="203"/>
      <c r="C84" s="62"/>
      <c r="D84" s="159"/>
      <c r="E84" s="203" t="s">
        <v>445</v>
      </c>
      <c r="F84" s="62"/>
      <c r="G84" s="159">
        <v>8000</v>
      </c>
      <c r="H84" s="163"/>
    </row>
    <row r="85" spans="1:8" ht="24" thickBot="1" x14ac:dyDescent="0.3">
      <c r="A85" s="312" t="s">
        <v>41</v>
      </c>
      <c r="B85" s="200" t="s">
        <v>610</v>
      </c>
      <c r="C85" s="59">
        <v>0</v>
      </c>
      <c r="D85" s="160">
        <v>615312</v>
      </c>
      <c r="E85" s="201" t="s">
        <v>446</v>
      </c>
      <c r="F85" s="9">
        <v>0</v>
      </c>
      <c r="G85" s="146">
        <v>0</v>
      </c>
      <c r="H85" s="165">
        <f>D85+G85</f>
        <v>615312</v>
      </c>
    </row>
    <row r="86" spans="1:8" x14ac:dyDescent="0.25">
      <c r="A86" s="312" t="s">
        <v>126</v>
      </c>
      <c r="B86" s="200" t="s">
        <v>536</v>
      </c>
      <c r="C86" s="60">
        <v>0.85</v>
      </c>
      <c r="D86" s="160">
        <v>335000</v>
      </c>
      <c r="E86" s="200" t="s">
        <v>447</v>
      </c>
      <c r="F86" s="60">
        <v>0</v>
      </c>
      <c r="G86" s="205">
        <v>100000</v>
      </c>
      <c r="H86" s="161">
        <f>D86+SUM(G86:G88)</f>
        <v>485800</v>
      </c>
    </row>
    <row r="87" spans="1:8" x14ac:dyDescent="0.25">
      <c r="A87" s="313"/>
      <c r="B87" s="201"/>
      <c r="C87" s="50"/>
      <c r="D87" s="202"/>
      <c r="E87" s="201" t="s">
        <v>448</v>
      </c>
      <c r="F87" s="50">
        <v>3</v>
      </c>
      <c r="G87" s="202">
        <v>50800</v>
      </c>
      <c r="H87" s="162"/>
    </row>
    <row r="88" spans="1:8" ht="15.75" thickBot="1" x14ac:dyDescent="0.3">
      <c r="A88" s="311"/>
      <c r="B88" s="203"/>
      <c r="C88" s="62"/>
      <c r="D88" s="209"/>
      <c r="E88" s="203" t="s">
        <v>449</v>
      </c>
      <c r="F88" s="62">
        <v>0</v>
      </c>
      <c r="G88" s="209">
        <v>0</v>
      </c>
      <c r="H88" s="163"/>
    </row>
    <row r="89" spans="1:8" x14ac:dyDescent="0.25">
      <c r="A89" s="313" t="s">
        <v>55</v>
      </c>
      <c r="B89" s="201" t="s">
        <v>522</v>
      </c>
      <c r="C89" s="50">
        <v>0</v>
      </c>
      <c r="D89" s="202">
        <v>453374</v>
      </c>
      <c r="E89" s="200" t="s">
        <v>450</v>
      </c>
      <c r="F89" s="60">
        <v>0</v>
      </c>
      <c r="G89" s="205">
        <v>442821</v>
      </c>
      <c r="H89" s="161">
        <f>D89+D90+SUM(G89:G90)</f>
        <v>1030145</v>
      </c>
    </row>
    <row r="90" spans="1:8" ht="15.75" thickBot="1" x14ac:dyDescent="0.3">
      <c r="A90" s="311"/>
      <c r="B90" s="203" t="s">
        <v>537</v>
      </c>
      <c r="C90" s="62">
        <v>0</v>
      </c>
      <c r="D90" s="159">
        <v>90500</v>
      </c>
      <c r="E90" s="203" t="s">
        <v>451</v>
      </c>
      <c r="F90" s="62">
        <v>0</v>
      </c>
      <c r="G90" s="159">
        <v>43450</v>
      </c>
      <c r="H90" s="163"/>
    </row>
    <row r="91" spans="1:8" ht="23.25" x14ac:dyDescent="0.25">
      <c r="A91" s="312" t="s">
        <v>42</v>
      </c>
      <c r="B91" s="200" t="s">
        <v>611</v>
      </c>
      <c r="C91" s="60">
        <v>1</v>
      </c>
      <c r="D91" s="205">
        <v>200562</v>
      </c>
      <c r="E91" s="200" t="s">
        <v>452</v>
      </c>
      <c r="F91" s="59">
        <v>0</v>
      </c>
      <c r="G91" s="205">
        <v>110000</v>
      </c>
      <c r="H91" s="161">
        <f>D91+D92+D93+SUM(G91:G93)</f>
        <v>500121</v>
      </c>
    </row>
    <row r="92" spans="1:8" x14ac:dyDescent="0.25">
      <c r="A92" s="313"/>
      <c r="B92" s="201" t="s">
        <v>612</v>
      </c>
      <c r="C92" s="9">
        <v>0</v>
      </c>
      <c r="D92" s="202">
        <v>55999</v>
      </c>
      <c r="E92" s="201" t="s">
        <v>453</v>
      </c>
      <c r="F92" s="9">
        <v>0</v>
      </c>
      <c r="G92" s="202">
        <v>1560</v>
      </c>
      <c r="H92" s="162"/>
    </row>
    <row r="93" spans="1:8" ht="15.75" thickBot="1" x14ac:dyDescent="0.3">
      <c r="A93" s="313"/>
      <c r="B93" s="201" t="s">
        <v>613</v>
      </c>
      <c r="C93" s="9">
        <v>0</v>
      </c>
      <c r="D93" s="202">
        <v>132000</v>
      </c>
      <c r="E93" s="203"/>
      <c r="F93" s="56"/>
      <c r="G93" s="159"/>
      <c r="H93" s="163"/>
    </row>
    <row r="94" spans="1:8" ht="15.75" thickBot="1" x14ac:dyDescent="0.3">
      <c r="A94" s="312" t="s">
        <v>68</v>
      </c>
      <c r="B94" s="200" t="s">
        <v>531</v>
      </c>
      <c r="C94" s="60">
        <v>0</v>
      </c>
      <c r="D94" s="210">
        <v>0</v>
      </c>
      <c r="E94" s="201" t="s">
        <v>454</v>
      </c>
      <c r="F94" s="50">
        <v>0</v>
      </c>
      <c r="G94" s="202">
        <v>326857</v>
      </c>
      <c r="H94" s="214">
        <f>D94+G94</f>
        <v>326857</v>
      </c>
    </row>
    <row r="95" spans="1:8" ht="23.25" x14ac:dyDescent="0.25">
      <c r="A95" s="312" t="s">
        <v>56</v>
      </c>
      <c r="B95" s="200" t="s">
        <v>456</v>
      </c>
      <c r="C95" s="60">
        <v>1.07</v>
      </c>
      <c r="D95" s="160">
        <v>1274489</v>
      </c>
      <c r="E95" s="200" t="s">
        <v>455</v>
      </c>
      <c r="F95" s="59">
        <v>0</v>
      </c>
      <c r="G95" s="205">
        <v>85690</v>
      </c>
      <c r="H95" s="161">
        <f>D95+SUM(G95:G98)</f>
        <v>1559459</v>
      </c>
    </row>
    <row r="96" spans="1:8" x14ac:dyDescent="0.25">
      <c r="A96" s="313"/>
      <c r="B96" s="201"/>
      <c r="C96" s="50"/>
      <c r="D96" s="202"/>
      <c r="E96" s="201" t="s">
        <v>456</v>
      </c>
      <c r="F96" s="50"/>
      <c r="G96" s="202">
        <v>95000</v>
      </c>
      <c r="H96" s="162"/>
    </row>
    <row r="97" spans="1:8" x14ac:dyDescent="0.25">
      <c r="A97" s="313"/>
      <c r="B97" s="201"/>
      <c r="C97" s="50"/>
      <c r="D97" s="202"/>
      <c r="E97" s="201" t="s">
        <v>457</v>
      </c>
      <c r="F97" s="50"/>
      <c r="G97" s="202">
        <v>102500</v>
      </c>
      <c r="H97" s="162"/>
    </row>
    <row r="98" spans="1:8" ht="15.75" thickBot="1" x14ac:dyDescent="0.3">
      <c r="A98" s="311"/>
      <c r="B98" s="203"/>
      <c r="C98" s="62"/>
      <c r="D98" s="159"/>
      <c r="E98" s="203" t="s">
        <v>458</v>
      </c>
      <c r="F98" s="62"/>
      <c r="G98" s="159">
        <v>1780</v>
      </c>
      <c r="H98" s="163"/>
    </row>
    <row r="99" spans="1:8" ht="24" thickBot="1" x14ac:dyDescent="0.3">
      <c r="A99" s="314" t="s">
        <v>18</v>
      </c>
      <c r="B99" s="206" t="s">
        <v>407</v>
      </c>
      <c r="C99" s="64">
        <v>0</v>
      </c>
      <c r="D99" s="158">
        <v>37000</v>
      </c>
      <c r="E99" s="203" t="s">
        <v>459</v>
      </c>
      <c r="F99" s="62">
        <v>0</v>
      </c>
      <c r="G99" s="159">
        <v>12000</v>
      </c>
      <c r="H99" s="165">
        <f>D99+G99</f>
        <v>49000</v>
      </c>
    </row>
    <row r="100" spans="1:8" ht="15.75" thickBot="1" x14ac:dyDescent="0.3">
      <c r="A100" s="313" t="s">
        <v>31</v>
      </c>
      <c r="B100" s="201" t="s">
        <v>538</v>
      </c>
      <c r="C100" s="50">
        <v>0</v>
      </c>
      <c r="D100" s="204">
        <v>140000</v>
      </c>
      <c r="E100" s="206" t="s">
        <v>460</v>
      </c>
      <c r="F100" s="64">
        <v>0</v>
      </c>
      <c r="G100" s="220">
        <v>10000</v>
      </c>
      <c r="H100" s="165">
        <f>D100+G100</f>
        <v>150000</v>
      </c>
    </row>
    <row r="101" spans="1:8" ht="24" thickBot="1" x14ac:dyDescent="0.3">
      <c r="A101" s="312" t="s">
        <v>57</v>
      </c>
      <c r="B101" s="200" t="s">
        <v>539</v>
      </c>
      <c r="C101" s="60">
        <v>1.73</v>
      </c>
      <c r="D101" s="160">
        <v>917063</v>
      </c>
      <c r="E101" s="200" t="s">
        <v>461</v>
      </c>
      <c r="F101" s="60">
        <v>0</v>
      </c>
      <c r="G101" s="221">
        <v>0</v>
      </c>
      <c r="H101" s="165">
        <f>D101+G101</f>
        <v>917063</v>
      </c>
    </row>
    <row r="102" spans="1:8" ht="23.25" x14ac:dyDescent="0.25">
      <c r="A102" s="312" t="s">
        <v>58</v>
      </c>
      <c r="B102" s="200" t="s">
        <v>540</v>
      </c>
      <c r="C102" s="60">
        <v>1.8</v>
      </c>
      <c r="D102" s="205">
        <v>260000</v>
      </c>
      <c r="E102" s="200" t="s">
        <v>467</v>
      </c>
      <c r="F102" s="60">
        <v>3</v>
      </c>
      <c r="G102" s="205">
        <v>150000</v>
      </c>
      <c r="H102" s="161">
        <f>D102+D108+D110+D113+SUM(G102:G114)</f>
        <v>1386305</v>
      </c>
    </row>
    <row r="103" spans="1:8" x14ac:dyDescent="0.25">
      <c r="A103" s="313"/>
      <c r="B103" s="201"/>
      <c r="C103" s="50"/>
      <c r="D103" s="202"/>
      <c r="E103" s="201" t="s">
        <v>464</v>
      </c>
      <c r="F103" s="50">
        <v>0</v>
      </c>
      <c r="G103" s="202">
        <v>67190</v>
      </c>
      <c r="H103" s="162"/>
    </row>
    <row r="104" spans="1:8" x14ac:dyDescent="0.25">
      <c r="A104" s="313"/>
      <c r="B104" s="201"/>
      <c r="C104" s="50"/>
      <c r="D104" s="202"/>
      <c r="E104" s="201" t="s">
        <v>465</v>
      </c>
      <c r="F104" s="50">
        <v>3</v>
      </c>
      <c r="G104" s="202">
        <v>17376</v>
      </c>
      <c r="H104" s="162"/>
    </row>
    <row r="105" spans="1:8" x14ac:dyDescent="0.25">
      <c r="A105" s="313"/>
      <c r="B105" s="201"/>
      <c r="C105" s="50"/>
      <c r="D105" s="202"/>
      <c r="E105" s="201" t="s">
        <v>178</v>
      </c>
      <c r="F105" s="50">
        <v>0</v>
      </c>
      <c r="G105" s="202">
        <v>28824</v>
      </c>
      <c r="H105" s="162"/>
    </row>
    <row r="106" spans="1:8" x14ac:dyDescent="0.25">
      <c r="A106" s="313"/>
      <c r="B106" s="201"/>
      <c r="C106" s="9"/>
      <c r="D106" s="146"/>
      <c r="E106" s="201" t="s">
        <v>470</v>
      </c>
      <c r="F106" s="50">
        <v>0</v>
      </c>
      <c r="G106" s="202">
        <v>10847</v>
      </c>
      <c r="H106" s="162"/>
    </row>
    <row r="107" spans="1:8" x14ac:dyDescent="0.25">
      <c r="A107" s="313"/>
      <c r="B107" s="201"/>
      <c r="C107" s="9"/>
      <c r="D107" s="146"/>
      <c r="E107" s="201" t="s">
        <v>471</v>
      </c>
      <c r="F107" s="50">
        <v>0</v>
      </c>
      <c r="G107" s="202">
        <v>15465</v>
      </c>
      <c r="H107" s="162"/>
    </row>
    <row r="108" spans="1:8" x14ac:dyDescent="0.25">
      <c r="A108" s="313"/>
      <c r="B108" s="201" t="s">
        <v>541</v>
      </c>
      <c r="C108" s="50">
        <v>0</v>
      </c>
      <c r="D108" s="202">
        <v>187872</v>
      </c>
      <c r="E108" s="201" t="s">
        <v>462</v>
      </c>
      <c r="F108" s="50">
        <v>3</v>
      </c>
      <c r="G108" s="202">
        <v>111610</v>
      </c>
      <c r="H108" s="162"/>
    </row>
    <row r="109" spans="1:8" x14ac:dyDescent="0.25">
      <c r="A109" s="313"/>
      <c r="B109" s="201"/>
      <c r="C109" s="50"/>
      <c r="D109" s="202"/>
      <c r="E109" s="201" t="s">
        <v>272</v>
      </c>
      <c r="F109" s="50">
        <v>0</v>
      </c>
      <c r="G109" s="202">
        <v>50427</v>
      </c>
      <c r="H109" s="162"/>
    </row>
    <row r="110" spans="1:8" x14ac:dyDescent="0.25">
      <c r="A110" s="313"/>
      <c r="B110" s="201" t="s">
        <v>542</v>
      </c>
      <c r="C110" s="50">
        <v>2.35</v>
      </c>
      <c r="D110" s="202">
        <v>148126</v>
      </c>
      <c r="E110" s="201" t="s">
        <v>463</v>
      </c>
      <c r="F110" s="50">
        <v>0</v>
      </c>
      <c r="G110" s="202">
        <v>22500</v>
      </c>
      <c r="H110" s="162"/>
    </row>
    <row r="111" spans="1:8" x14ac:dyDescent="0.25">
      <c r="A111" s="313"/>
      <c r="B111" s="201"/>
      <c r="C111" s="50"/>
      <c r="D111" s="202"/>
      <c r="E111" s="201" t="s">
        <v>466</v>
      </c>
      <c r="F111" s="50">
        <v>3</v>
      </c>
      <c r="G111" s="202">
        <v>15418</v>
      </c>
      <c r="H111" s="162"/>
    </row>
    <row r="112" spans="1:8" x14ac:dyDescent="0.25">
      <c r="A112" s="313"/>
      <c r="B112" s="201"/>
      <c r="C112" s="50"/>
      <c r="D112" s="202"/>
      <c r="E112" s="201" t="s">
        <v>472</v>
      </c>
      <c r="F112" s="50">
        <v>3</v>
      </c>
      <c r="G112" s="202">
        <v>63050</v>
      </c>
      <c r="H112" s="162"/>
    </row>
    <row r="113" spans="1:8" x14ac:dyDescent="0.25">
      <c r="A113" s="313"/>
      <c r="B113" s="201" t="s">
        <v>543</v>
      </c>
      <c r="C113" s="50">
        <v>0</v>
      </c>
      <c r="D113" s="202">
        <v>144000</v>
      </c>
      <c r="E113" s="222" t="s">
        <v>469</v>
      </c>
      <c r="F113" s="50">
        <v>0</v>
      </c>
      <c r="G113" s="202">
        <v>93600</v>
      </c>
      <c r="H113" s="162"/>
    </row>
    <row r="114" spans="1:8" ht="15.75" thickBot="1" x14ac:dyDescent="0.3">
      <c r="A114" s="311"/>
      <c r="B114" s="203"/>
      <c r="C114" s="62"/>
      <c r="D114" s="208"/>
      <c r="E114" s="203" t="s">
        <v>468</v>
      </c>
      <c r="F114" s="62">
        <v>0</v>
      </c>
      <c r="G114" s="209">
        <v>0</v>
      </c>
      <c r="H114" s="163"/>
    </row>
    <row r="115" spans="1:8" ht="24" thickBot="1" x14ac:dyDescent="0.3">
      <c r="A115" s="313" t="s">
        <v>32</v>
      </c>
      <c r="B115" s="200" t="s">
        <v>544</v>
      </c>
      <c r="C115" s="60">
        <v>0</v>
      </c>
      <c r="D115" s="160">
        <v>236196</v>
      </c>
      <c r="E115" s="203" t="s">
        <v>474</v>
      </c>
      <c r="F115" s="62">
        <v>0</v>
      </c>
      <c r="G115" s="159">
        <v>54336</v>
      </c>
      <c r="H115" s="165">
        <f>D115+G115</f>
        <v>290532</v>
      </c>
    </row>
    <row r="116" spans="1:8" x14ac:dyDescent="0.25">
      <c r="A116" s="312" t="s">
        <v>59</v>
      </c>
      <c r="B116" s="200" t="s">
        <v>545</v>
      </c>
      <c r="C116" s="59">
        <v>0</v>
      </c>
      <c r="D116" s="205">
        <v>136269</v>
      </c>
      <c r="E116" s="200"/>
      <c r="F116" s="59"/>
      <c r="G116" s="223"/>
      <c r="H116" s="161">
        <f>SUM(D116:D120)+G118</f>
        <v>469637</v>
      </c>
    </row>
    <row r="117" spans="1:8" x14ac:dyDescent="0.25">
      <c r="A117" s="313"/>
      <c r="B117" s="201" t="s">
        <v>485</v>
      </c>
      <c r="C117" s="9">
        <v>0</v>
      </c>
      <c r="D117" s="202">
        <v>93000</v>
      </c>
      <c r="E117" s="201"/>
      <c r="F117" s="9"/>
      <c r="G117" s="202"/>
      <c r="H117" s="162"/>
    </row>
    <row r="118" spans="1:8" x14ac:dyDescent="0.25">
      <c r="A118" s="313"/>
      <c r="B118" s="201" t="s">
        <v>546</v>
      </c>
      <c r="C118" s="9">
        <v>0</v>
      </c>
      <c r="D118" s="202">
        <v>90000</v>
      </c>
      <c r="E118" s="201" t="s">
        <v>475</v>
      </c>
      <c r="F118" s="9">
        <v>0</v>
      </c>
      <c r="G118" s="202">
        <v>3718</v>
      </c>
      <c r="H118" s="162"/>
    </row>
    <row r="119" spans="1:8" x14ac:dyDescent="0.25">
      <c r="A119" s="313"/>
      <c r="B119" s="201" t="s">
        <v>547</v>
      </c>
      <c r="C119" s="9">
        <v>0</v>
      </c>
      <c r="D119" s="202">
        <v>126500</v>
      </c>
      <c r="E119" s="201"/>
      <c r="F119" s="9"/>
      <c r="G119" s="202"/>
      <c r="H119" s="162"/>
    </row>
    <row r="120" spans="1:8" ht="15.75" thickBot="1" x14ac:dyDescent="0.3">
      <c r="A120" s="311"/>
      <c r="B120" s="203" t="s">
        <v>522</v>
      </c>
      <c r="C120" s="56">
        <v>0</v>
      </c>
      <c r="D120" s="159">
        <v>20150</v>
      </c>
      <c r="E120" s="201"/>
      <c r="F120" s="9"/>
      <c r="G120" s="202"/>
      <c r="H120" s="163"/>
    </row>
    <row r="121" spans="1:8" ht="15.75" thickBot="1" x14ac:dyDescent="0.3">
      <c r="A121" s="312" t="s">
        <v>19</v>
      </c>
      <c r="B121" s="200" t="s">
        <v>548</v>
      </c>
      <c r="C121" s="60">
        <v>1</v>
      </c>
      <c r="D121" s="160">
        <v>56544</v>
      </c>
      <c r="E121" s="206" t="s">
        <v>476</v>
      </c>
      <c r="F121" s="64">
        <v>1</v>
      </c>
      <c r="G121" s="220">
        <v>10460</v>
      </c>
      <c r="H121" s="165">
        <f>D121+G121</f>
        <v>67004</v>
      </c>
    </row>
    <row r="122" spans="1:8" ht="23.25" x14ac:dyDescent="0.25">
      <c r="A122" s="312" t="s">
        <v>43</v>
      </c>
      <c r="B122" s="200" t="s">
        <v>614</v>
      </c>
      <c r="C122" s="60">
        <v>0</v>
      </c>
      <c r="D122" s="160">
        <v>183000</v>
      </c>
      <c r="E122" s="201" t="s">
        <v>477</v>
      </c>
      <c r="F122" s="50">
        <v>2</v>
      </c>
      <c r="G122" s="202">
        <v>149484</v>
      </c>
      <c r="H122" s="161">
        <f>D122+ SUM(G122:G123)</f>
        <v>356484</v>
      </c>
    </row>
    <row r="123" spans="1:8" ht="15.75" thickBot="1" x14ac:dyDescent="0.3">
      <c r="A123" s="313"/>
      <c r="B123" s="201"/>
      <c r="C123" s="50"/>
      <c r="D123" s="202"/>
      <c r="E123" s="203" t="s">
        <v>478</v>
      </c>
      <c r="F123" s="62">
        <v>0</v>
      </c>
      <c r="G123" s="159">
        <v>24000</v>
      </c>
      <c r="H123" s="163"/>
    </row>
    <row r="124" spans="1:8" ht="23.25" x14ac:dyDescent="0.25">
      <c r="A124" s="312" t="s">
        <v>51</v>
      </c>
      <c r="B124" s="200" t="s">
        <v>549</v>
      </c>
      <c r="C124" s="59">
        <v>0</v>
      </c>
      <c r="D124" s="205">
        <v>330487</v>
      </c>
      <c r="E124" s="201" t="s">
        <v>479</v>
      </c>
      <c r="F124" s="9">
        <v>0</v>
      </c>
      <c r="G124" s="202">
        <v>74009</v>
      </c>
      <c r="H124" s="161">
        <f>D124+D125+D126+SUM(G124:G126)</f>
        <v>610880</v>
      </c>
    </row>
    <row r="125" spans="1:8" x14ac:dyDescent="0.25">
      <c r="A125" s="313"/>
      <c r="B125" s="201" t="s">
        <v>550</v>
      </c>
      <c r="C125" s="9">
        <v>0</v>
      </c>
      <c r="D125" s="202">
        <v>92504</v>
      </c>
      <c r="E125" s="201" t="s">
        <v>481</v>
      </c>
      <c r="F125" s="9">
        <v>0</v>
      </c>
      <c r="G125" s="202">
        <v>1058</v>
      </c>
      <c r="H125" s="162"/>
    </row>
    <row r="126" spans="1:8" ht="15.75" thickBot="1" x14ac:dyDescent="0.3">
      <c r="A126" s="313"/>
      <c r="B126" s="201" t="s">
        <v>551</v>
      </c>
      <c r="C126" s="9">
        <v>0</v>
      </c>
      <c r="D126" s="202">
        <v>103722</v>
      </c>
      <c r="E126" s="203" t="s">
        <v>480</v>
      </c>
      <c r="F126" s="56">
        <v>0</v>
      </c>
      <c r="G126" s="159">
        <v>9100</v>
      </c>
      <c r="H126" s="163"/>
    </row>
    <row r="127" spans="1:8" x14ac:dyDescent="0.25">
      <c r="A127" s="312" t="s">
        <v>44</v>
      </c>
      <c r="B127" s="200" t="s">
        <v>552</v>
      </c>
      <c r="C127" s="60">
        <v>0</v>
      </c>
      <c r="D127" s="205">
        <v>72500</v>
      </c>
      <c r="E127" s="201" t="s">
        <v>482</v>
      </c>
      <c r="F127" s="50">
        <v>0</v>
      </c>
      <c r="G127" s="202">
        <v>5000</v>
      </c>
      <c r="H127" s="161">
        <f>SUM(D127:D129) +G127</f>
        <v>202500</v>
      </c>
    </row>
    <row r="128" spans="1:8" x14ac:dyDescent="0.25">
      <c r="A128" s="313"/>
      <c r="B128" s="201" t="s">
        <v>553</v>
      </c>
      <c r="C128" s="50">
        <v>0</v>
      </c>
      <c r="D128" s="202">
        <v>65000</v>
      </c>
      <c r="E128" s="201"/>
      <c r="F128" s="50"/>
      <c r="G128" s="202"/>
      <c r="H128" s="162"/>
    </row>
    <row r="129" spans="1:8" ht="15.75" thickBot="1" x14ac:dyDescent="0.3">
      <c r="A129" s="313"/>
      <c r="B129" s="201" t="s">
        <v>554</v>
      </c>
      <c r="C129" s="50">
        <v>0</v>
      </c>
      <c r="D129" s="202">
        <v>60000</v>
      </c>
      <c r="E129" s="201"/>
      <c r="F129" s="50"/>
      <c r="G129" s="202"/>
      <c r="H129" s="163"/>
    </row>
    <row r="130" spans="1:8" ht="23.25" x14ac:dyDescent="0.25">
      <c r="A130" s="312" t="s">
        <v>127</v>
      </c>
      <c r="B130" s="200" t="s">
        <v>555</v>
      </c>
      <c r="C130" s="60">
        <v>0</v>
      </c>
      <c r="D130" s="205">
        <v>41918</v>
      </c>
      <c r="E130" s="200" t="s">
        <v>483</v>
      </c>
      <c r="F130" s="60">
        <v>0</v>
      </c>
      <c r="G130" s="205">
        <v>11200</v>
      </c>
      <c r="H130" s="161">
        <f>SUM(D130:D131)+G130</f>
        <v>78093</v>
      </c>
    </row>
    <row r="131" spans="1:8" ht="15.75" thickBot="1" x14ac:dyDescent="0.3">
      <c r="A131" s="313"/>
      <c r="B131" s="201" t="s">
        <v>556</v>
      </c>
      <c r="C131" s="50">
        <v>0</v>
      </c>
      <c r="D131" s="202">
        <v>24975</v>
      </c>
      <c r="E131" s="203"/>
      <c r="F131" s="62"/>
      <c r="G131" s="159"/>
      <c r="H131" s="163"/>
    </row>
    <row r="132" spans="1:8" ht="23.25" x14ac:dyDescent="0.25">
      <c r="A132" s="312" t="s">
        <v>33</v>
      </c>
      <c r="B132" s="200" t="s">
        <v>557</v>
      </c>
      <c r="C132" s="59">
        <v>0</v>
      </c>
      <c r="D132" s="205">
        <v>181500</v>
      </c>
      <c r="E132" s="201" t="s">
        <v>484</v>
      </c>
      <c r="F132" s="9">
        <v>0</v>
      </c>
      <c r="G132" s="202">
        <v>40750</v>
      </c>
      <c r="H132" s="161">
        <f>D132+D133+ SUM(G132:G134)</f>
        <v>337050</v>
      </c>
    </row>
    <row r="133" spans="1:8" x14ac:dyDescent="0.25">
      <c r="A133" s="313"/>
      <c r="B133" s="201" t="s">
        <v>558</v>
      </c>
      <c r="C133" s="9">
        <v>0</v>
      </c>
      <c r="D133" s="202">
        <v>95500</v>
      </c>
      <c r="E133" s="201" t="s">
        <v>485</v>
      </c>
      <c r="F133" s="9">
        <v>0</v>
      </c>
      <c r="G133" s="202">
        <v>12300</v>
      </c>
      <c r="H133" s="162"/>
    </row>
    <row r="134" spans="1:8" ht="15.75" thickBot="1" x14ac:dyDescent="0.3">
      <c r="A134" s="313"/>
      <c r="B134" s="201"/>
      <c r="C134" s="9"/>
      <c r="D134" s="204"/>
      <c r="E134" s="201" t="s">
        <v>486</v>
      </c>
      <c r="F134" s="9">
        <v>0</v>
      </c>
      <c r="G134" s="202">
        <v>7000</v>
      </c>
      <c r="H134" s="163"/>
    </row>
    <row r="135" spans="1:8" ht="23.25" x14ac:dyDescent="0.25">
      <c r="A135" s="312" t="s">
        <v>128</v>
      </c>
      <c r="B135" s="200" t="s">
        <v>559</v>
      </c>
      <c r="C135" s="60">
        <v>0</v>
      </c>
      <c r="D135" s="160">
        <v>170400</v>
      </c>
      <c r="E135" s="200" t="s">
        <v>487</v>
      </c>
      <c r="F135" s="60">
        <v>0</v>
      </c>
      <c r="G135" s="205">
        <v>170400</v>
      </c>
      <c r="H135" s="161">
        <f>D135+SUM(G135:G137)</f>
        <v>365737</v>
      </c>
    </row>
    <row r="136" spans="1:8" x14ac:dyDescent="0.25">
      <c r="A136" s="313"/>
      <c r="B136" s="201"/>
      <c r="C136" s="50"/>
      <c r="D136" s="202"/>
      <c r="E136" s="201" t="s">
        <v>488</v>
      </c>
      <c r="F136" s="50">
        <v>0</v>
      </c>
      <c r="G136" s="202">
        <v>18500</v>
      </c>
      <c r="H136" s="162"/>
    </row>
    <row r="137" spans="1:8" ht="15.75" thickBot="1" x14ac:dyDescent="0.3">
      <c r="A137" s="311"/>
      <c r="B137" s="203"/>
      <c r="C137" s="62"/>
      <c r="D137" s="208"/>
      <c r="E137" s="203" t="s">
        <v>489</v>
      </c>
      <c r="F137" s="62">
        <v>0</v>
      </c>
      <c r="G137" s="159">
        <v>6437</v>
      </c>
      <c r="H137" s="163"/>
    </row>
    <row r="138" spans="1:8" ht="15.75" thickBot="1" x14ac:dyDescent="0.3">
      <c r="A138" s="315" t="s">
        <v>34</v>
      </c>
      <c r="B138" s="203" t="s">
        <v>560</v>
      </c>
      <c r="C138" s="62">
        <v>0</v>
      </c>
      <c r="D138" s="208">
        <v>341310</v>
      </c>
      <c r="E138" s="201" t="s">
        <v>490</v>
      </c>
      <c r="F138" s="50">
        <v>0</v>
      </c>
      <c r="G138" s="202">
        <v>109192</v>
      </c>
      <c r="H138" s="161">
        <f>D138+SUM(G138:G142)</f>
        <v>484017</v>
      </c>
    </row>
    <row r="139" spans="1:8" ht="15.75" thickTop="1" x14ac:dyDescent="0.25">
      <c r="A139" s="313"/>
      <c r="B139" s="201"/>
      <c r="C139" s="50"/>
      <c r="D139" s="202"/>
      <c r="E139" s="201" t="s">
        <v>491</v>
      </c>
      <c r="F139" s="50">
        <v>0</v>
      </c>
      <c r="G139" s="202">
        <v>13765</v>
      </c>
      <c r="H139" s="162"/>
    </row>
    <row r="140" spans="1:8" x14ac:dyDescent="0.25">
      <c r="A140" s="313"/>
      <c r="B140" s="201"/>
      <c r="C140" s="50"/>
      <c r="D140" s="202"/>
      <c r="E140" s="201" t="s">
        <v>492</v>
      </c>
      <c r="F140" s="50">
        <v>0</v>
      </c>
      <c r="G140" s="202">
        <v>6000</v>
      </c>
      <c r="H140" s="162"/>
    </row>
    <row r="141" spans="1:8" x14ac:dyDescent="0.25">
      <c r="A141" s="313"/>
      <c r="B141" s="201"/>
      <c r="C141" s="50"/>
      <c r="D141" s="202"/>
      <c r="E141" s="201" t="s">
        <v>493</v>
      </c>
      <c r="F141" s="50">
        <v>0</v>
      </c>
      <c r="G141" s="202">
        <v>5746</v>
      </c>
      <c r="H141" s="162"/>
    </row>
    <row r="142" spans="1:8" ht="15.75" thickBot="1" x14ac:dyDescent="0.3">
      <c r="A142" s="313"/>
      <c r="B142" s="201"/>
      <c r="C142" s="50"/>
      <c r="D142" s="202"/>
      <c r="E142" s="201" t="s">
        <v>494</v>
      </c>
      <c r="F142" s="50">
        <v>0</v>
      </c>
      <c r="G142" s="202">
        <v>8004</v>
      </c>
      <c r="H142" s="163"/>
    </row>
    <row r="143" spans="1:8" x14ac:dyDescent="0.25">
      <c r="A143" s="312" t="s">
        <v>129</v>
      </c>
      <c r="B143" s="200" t="s">
        <v>561</v>
      </c>
      <c r="C143" s="60">
        <v>0</v>
      </c>
      <c r="D143" s="160">
        <v>88000</v>
      </c>
      <c r="E143" s="200" t="s">
        <v>495</v>
      </c>
      <c r="F143" s="60">
        <v>0</v>
      </c>
      <c r="G143" s="205">
        <v>3600</v>
      </c>
      <c r="H143" s="161">
        <f>D143+G143+G144</f>
        <v>103600</v>
      </c>
    </row>
    <row r="144" spans="1:8" ht="15.75" thickBot="1" x14ac:dyDescent="0.3">
      <c r="A144" s="313"/>
      <c r="B144" s="201"/>
      <c r="C144" s="50"/>
      <c r="D144" s="202"/>
      <c r="E144" s="203" t="s">
        <v>496</v>
      </c>
      <c r="F144" s="62">
        <v>0</v>
      </c>
      <c r="G144" s="159">
        <v>12000</v>
      </c>
      <c r="H144" s="163"/>
    </row>
    <row r="145" spans="1:8" ht="23.25" x14ac:dyDescent="0.25">
      <c r="A145" s="312" t="s">
        <v>130</v>
      </c>
      <c r="B145" s="200" t="s">
        <v>562</v>
      </c>
      <c r="C145" s="60">
        <v>1.37</v>
      </c>
      <c r="D145" s="160">
        <v>719229</v>
      </c>
      <c r="E145" s="201" t="s">
        <v>497</v>
      </c>
      <c r="F145" s="50">
        <v>1.95</v>
      </c>
      <c r="G145" s="202">
        <v>799184</v>
      </c>
      <c r="H145" s="161">
        <f>D145+G145+G146</f>
        <v>1602209</v>
      </c>
    </row>
    <row r="146" spans="1:8" ht="15.75" thickBot="1" x14ac:dyDescent="0.3">
      <c r="A146" s="313"/>
      <c r="B146" s="201"/>
      <c r="C146" s="50"/>
      <c r="D146" s="202"/>
      <c r="E146" s="201" t="s">
        <v>498</v>
      </c>
      <c r="F146" s="50">
        <v>1.1000000000000001</v>
      </c>
      <c r="G146" s="202">
        <v>83796</v>
      </c>
      <c r="H146" s="163"/>
    </row>
    <row r="147" spans="1:8" x14ac:dyDescent="0.25">
      <c r="A147" s="312" t="s">
        <v>53</v>
      </c>
      <c r="B147" s="200" t="s">
        <v>563</v>
      </c>
      <c r="C147" s="60"/>
      <c r="D147" s="205">
        <v>44000</v>
      </c>
      <c r="E147" s="200"/>
      <c r="F147" s="60"/>
      <c r="G147" s="205"/>
      <c r="H147" s="161">
        <f>SUM(D147:D151)+G148+G150</f>
        <v>598351</v>
      </c>
    </row>
    <row r="148" spans="1:8" x14ac:dyDescent="0.25">
      <c r="A148" s="313"/>
      <c r="B148" s="201" t="s">
        <v>564</v>
      </c>
      <c r="C148" s="50">
        <v>7.0000000000000007E-2</v>
      </c>
      <c r="D148" s="202">
        <v>77930</v>
      </c>
      <c r="E148" s="201" t="s">
        <v>499</v>
      </c>
      <c r="F148" s="50">
        <v>1.25</v>
      </c>
      <c r="G148" s="202">
        <v>99241</v>
      </c>
      <c r="H148" s="162"/>
    </row>
    <row r="149" spans="1:8" x14ac:dyDescent="0.25">
      <c r="A149" s="313"/>
      <c r="B149" s="201" t="s">
        <v>522</v>
      </c>
      <c r="C149" s="50"/>
      <c r="D149" s="202">
        <v>2666</v>
      </c>
      <c r="E149" s="201"/>
      <c r="F149" s="50"/>
      <c r="G149" s="202"/>
      <c r="H149" s="162"/>
    </row>
    <row r="150" spans="1:8" x14ac:dyDescent="0.25">
      <c r="A150" s="313"/>
      <c r="B150" s="201" t="s">
        <v>565</v>
      </c>
      <c r="C150" s="50"/>
      <c r="D150" s="202">
        <v>90000</v>
      </c>
      <c r="E150" s="201" t="s">
        <v>500</v>
      </c>
      <c r="F150" s="50"/>
      <c r="G150" s="202">
        <v>248514</v>
      </c>
      <c r="H150" s="162"/>
    </row>
    <row r="151" spans="1:8" ht="15.75" thickBot="1" x14ac:dyDescent="0.3">
      <c r="A151" s="311"/>
      <c r="B151" s="203" t="s">
        <v>566</v>
      </c>
      <c r="C151" s="62"/>
      <c r="D151" s="159">
        <v>36000</v>
      </c>
      <c r="E151" s="201"/>
      <c r="F151" s="50"/>
      <c r="G151" s="202"/>
      <c r="H151" s="163"/>
    </row>
    <row r="152" spans="1:8" ht="15.75" thickBot="1" x14ac:dyDescent="0.3">
      <c r="A152" s="314" t="s">
        <v>35</v>
      </c>
      <c r="B152" s="206" t="s">
        <v>445</v>
      </c>
      <c r="C152" s="64">
        <v>1</v>
      </c>
      <c r="D152" s="158">
        <v>142541</v>
      </c>
      <c r="E152" s="206" t="s">
        <v>501</v>
      </c>
      <c r="F152" s="64">
        <v>0</v>
      </c>
      <c r="G152" s="220">
        <v>15000</v>
      </c>
      <c r="H152" s="165">
        <f>D152+G152</f>
        <v>157541</v>
      </c>
    </row>
    <row r="153" spans="1:8" ht="24" thickBot="1" x14ac:dyDescent="0.3">
      <c r="A153" s="314" t="s">
        <v>46</v>
      </c>
      <c r="B153" s="206" t="s">
        <v>567</v>
      </c>
      <c r="C153" s="64">
        <v>1.32</v>
      </c>
      <c r="D153" s="158">
        <v>696342</v>
      </c>
      <c r="E153" s="224">
        <v>0</v>
      </c>
      <c r="F153" s="62">
        <v>0</v>
      </c>
      <c r="G153" s="209">
        <v>0</v>
      </c>
      <c r="H153" s="165">
        <f>D153+G153</f>
        <v>696342</v>
      </c>
    </row>
    <row r="154" spans="1:8" ht="15.75" thickBot="1" x14ac:dyDescent="0.3">
      <c r="A154" s="314" t="s">
        <v>47</v>
      </c>
      <c r="B154" s="206" t="s">
        <v>568</v>
      </c>
      <c r="C154" s="64">
        <v>0</v>
      </c>
      <c r="D154" s="158">
        <v>286206</v>
      </c>
      <c r="E154" s="206" t="s">
        <v>502</v>
      </c>
      <c r="F154" s="64">
        <v>0</v>
      </c>
      <c r="G154" s="220">
        <v>322397</v>
      </c>
      <c r="H154" s="165">
        <f>D154+G154</f>
        <v>608603</v>
      </c>
    </row>
    <row r="155" spans="1:8" ht="24" thickBot="1" x14ac:dyDescent="0.3">
      <c r="A155" s="314" t="s">
        <v>36</v>
      </c>
      <c r="B155" s="206" t="s">
        <v>569</v>
      </c>
      <c r="C155" s="64">
        <v>1</v>
      </c>
      <c r="D155" s="158">
        <v>122717</v>
      </c>
      <c r="E155" s="206" t="s">
        <v>503</v>
      </c>
      <c r="F155" s="64">
        <v>0</v>
      </c>
      <c r="G155" s="220">
        <v>109614</v>
      </c>
      <c r="H155" s="165">
        <f>D155+G155</f>
        <v>232331</v>
      </c>
    </row>
    <row r="156" spans="1:8" ht="24" thickBot="1" x14ac:dyDescent="0.3">
      <c r="A156" s="312" t="s">
        <v>353</v>
      </c>
      <c r="B156" s="200" t="s">
        <v>534</v>
      </c>
      <c r="C156" s="60">
        <v>0</v>
      </c>
      <c r="D156" s="160">
        <v>72000</v>
      </c>
      <c r="E156" s="200" t="s">
        <v>504</v>
      </c>
      <c r="F156" s="60">
        <v>0</v>
      </c>
      <c r="G156" s="205">
        <v>1200</v>
      </c>
      <c r="H156" s="165">
        <f>D156+G156</f>
        <v>73200</v>
      </c>
    </row>
    <row r="157" spans="1:8" x14ac:dyDescent="0.25">
      <c r="A157" s="312" t="s">
        <v>22</v>
      </c>
      <c r="B157" s="200" t="s">
        <v>509</v>
      </c>
      <c r="C157" s="60">
        <v>0</v>
      </c>
      <c r="D157" s="160">
        <v>38516</v>
      </c>
      <c r="E157" s="200" t="s">
        <v>505</v>
      </c>
      <c r="F157" s="60">
        <v>0</v>
      </c>
      <c r="G157" s="205">
        <v>3000</v>
      </c>
      <c r="H157" s="161">
        <f>D157+G157+G158</f>
        <v>43516</v>
      </c>
    </row>
    <row r="158" spans="1:8" ht="15.75" thickBot="1" x14ac:dyDescent="0.3">
      <c r="A158" s="311"/>
      <c r="B158" s="203"/>
      <c r="C158" s="62"/>
      <c r="D158" s="159"/>
      <c r="E158" s="203" t="s">
        <v>507</v>
      </c>
      <c r="F158" s="62">
        <v>0</v>
      </c>
      <c r="G158" s="159">
        <v>2000</v>
      </c>
      <c r="H158" s="163"/>
    </row>
    <row r="159" spans="1:8" ht="15.75" thickBot="1" x14ac:dyDescent="0.3">
      <c r="A159" s="311" t="s">
        <v>37</v>
      </c>
      <c r="B159" s="211" t="s">
        <v>570</v>
      </c>
      <c r="C159" s="212">
        <v>0</v>
      </c>
      <c r="D159" s="213">
        <v>165000</v>
      </c>
      <c r="E159" s="211" t="s">
        <v>506</v>
      </c>
      <c r="F159" s="225">
        <v>1.29</v>
      </c>
      <c r="G159" s="226">
        <v>48472</v>
      </c>
      <c r="H159" s="161">
        <f>D159+G159</f>
        <v>213472</v>
      </c>
    </row>
    <row r="160" spans="1:8" ht="15.75" thickBot="1" x14ac:dyDescent="0.3">
      <c r="A160" s="316" t="s">
        <v>629</v>
      </c>
      <c r="B160" s="195"/>
      <c r="C160" s="195"/>
      <c r="D160" s="196">
        <f>SUM(D4:D159)</f>
        <v>23567510</v>
      </c>
      <c r="E160" s="195"/>
      <c r="F160" s="195"/>
      <c r="G160" s="218">
        <f>SUM(G4:G159)</f>
        <v>12036081</v>
      </c>
      <c r="H160" s="191">
        <f>SUM(H4:H159)</f>
        <v>35603591</v>
      </c>
    </row>
    <row r="161" spans="8:8" x14ac:dyDescent="0.25">
      <c r="H161" s="111"/>
    </row>
    <row r="166" spans="8:8" ht="15.75" thickBot="1" x14ac:dyDescent="0.3"/>
    <row r="167" spans="8:8" ht="15.75" thickBot="1" x14ac:dyDescent="0.3">
      <c r="H167" s="94"/>
    </row>
  </sheetData>
  <mergeCells count="2">
    <mergeCell ref="B2:D2"/>
    <mergeCell ref="E2:G2"/>
  </mergeCells>
  <pageMargins left="0.5" right="0.5" top="0.75" bottom="0.5" header="0.3" footer="0.3"/>
  <pageSetup paperSize="5" orientation="portrait" r:id="rId1"/>
  <headerFooter>
    <oddHeader>&amp;CMississippi Public Library System Local Funding FY13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view="pageLayout" topLeftCell="A181" zoomScaleNormal="100" workbookViewId="0">
      <selection activeCell="B2" sqref="B2"/>
    </sheetView>
  </sheetViews>
  <sheetFormatPr defaultRowHeight="15" x14ac:dyDescent="0.25"/>
  <cols>
    <col min="1" max="1" width="35" customWidth="1"/>
    <col min="2" max="2" width="28.28515625" customWidth="1"/>
  </cols>
  <sheetData>
    <row r="1" spans="1:7" ht="34.5" x14ac:dyDescent="0.25">
      <c r="A1" s="80" t="s">
        <v>131</v>
      </c>
      <c r="B1" s="230" t="s">
        <v>571</v>
      </c>
      <c r="C1" s="230" t="s">
        <v>0</v>
      </c>
      <c r="D1" s="231" t="s">
        <v>591</v>
      </c>
      <c r="E1" s="230" t="s">
        <v>621</v>
      </c>
      <c r="F1" s="230" t="s">
        <v>641</v>
      </c>
      <c r="G1" s="230" t="s">
        <v>133</v>
      </c>
    </row>
    <row r="2" spans="1:7" x14ac:dyDescent="0.25">
      <c r="A2" s="228" t="s">
        <v>42</v>
      </c>
      <c r="B2" s="73" t="s">
        <v>145</v>
      </c>
      <c r="C2" s="96">
        <v>1037</v>
      </c>
      <c r="D2" s="13">
        <v>10</v>
      </c>
      <c r="E2" s="13">
        <v>12</v>
      </c>
      <c r="F2" s="13">
        <v>58</v>
      </c>
      <c r="G2" s="13">
        <v>703</v>
      </c>
    </row>
    <row r="3" spans="1:7" x14ac:dyDescent="0.25">
      <c r="A3" s="227" t="s">
        <v>24</v>
      </c>
      <c r="B3" s="73" t="s">
        <v>134</v>
      </c>
      <c r="C3" s="96">
        <v>1912</v>
      </c>
      <c r="D3" s="13">
        <v>52</v>
      </c>
      <c r="E3" s="13">
        <v>6.7307692307692308</v>
      </c>
      <c r="F3" s="13">
        <v>77</v>
      </c>
      <c r="G3" s="13">
        <v>93</v>
      </c>
    </row>
    <row r="4" spans="1:7" x14ac:dyDescent="0.25">
      <c r="A4" s="228" t="s">
        <v>24</v>
      </c>
      <c r="B4" s="73" t="s">
        <v>137</v>
      </c>
      <c r="C4" s="96">
        <v>2195</v>
      </c>
      <c r="D4" s="13">
        <v>52</v>
      </c>
      <c r="E4" s="13">
        <v>17.28846153846154</v>
      </c>
      <c r="F4" s="13">
        <v>80</v>
      </c>
      <c r="G4" s="13">
        <v>194</v>
      </c>
    </row>
    <row r="5" spans="1:7" x14ac:dyDescent="0.25">
      <c r="A5" s="228" t="s">
        <v>24</v>
      </c>
      <c r="B5" s="73" t="s">
        <v>141</v>
      </c>
      <c r="C5" s="96">
        <v>433</v>
      </c>
      <c r="D5" s="13">
        <v>52</v>
      </c>
      <c r="E5" s="13">
        <v>7.5192307692307692</v>
      </c>
      <c r="F5" s="13">
        <v>98</v>
      </c>
      <c r="G5" s="13">
        <v>496</v>
      </c>
    </row>
    <row r="6" spans="1:7" x14ac:dyDescent="0.25">
      <c r="A6" s="228" t="s">
        <v>24</v>
      </c>
      <c r="B6" s="73" t="s">
        <v>136</v>
      </c>
      <c r="C6" s="96">
        <v>471</v>
      </c>
      <c r="D6" s="13">
        <v>52</v>
      </c>
      <c r="E6" s="13">
        <v>5.9038461538461542</v>
      </c>
      <c r="F6" s="13">
        <v>189</v>
      </c>
      <c r="G6" s="13">
        <v>169</v>
      </c>
    </row>
    <row r="7" spans="1:7" x14ac:dyDescent="0.25">
      <c r="A7" s="228" t="s">
        <v>24</v>
      </c>
      <c r="B7" s="73" t="s">
        <v>135</v>
      </c>
      <c r="C7" s="96">
        <v>1520</v>
      </c>
      <c r="D7" s="13">
        <v>52</v>
      </c>
      <c r="E7" s="13">
        <v>7.365384615384615</v>
      </c>
      <c r="F7" s="13">
        <v>249</v>
      </c>
      <c r="G7" s="13">
        <v>161</v>
      </c>
    </row>
    <row r="8" spans="1:7" x14ac:dyDescent="0.25">
      <c r="A8" s="228" t="s">
        <v>19</v>
      </c>
      <c r="B8" s="73" t="s">
        <v>183</v>
      </c>
      <c r="C8" s="96">
        <v>489</v>
      </c>
      <c r="D8" s="13">
        <v>52</v>
      </c>
      <c r="E8" s="13">
        <v>15</v>
      </c>
      <c r="F8" s="13">
        <v>300</v>
      </c>
      <c r="G8" s="13">
        <v>3100</v>
      </c>
    </row>
    <row r="9" spans="1:7" x14ac:dyDescent="0.25">
      <c r="A9" s="228" t="s">
        <v>47</v>
      </c>
      <c r="B9" s="73" t="s">
        <v>144</v>
      </c>
      <c r="C9" s="96">
        <v>357</v>
      </c>
      <c r="D9" s="13">
        <v>52</v>
      </c>
      <c r="E9" s="13">
        <v>16</v>
      </c>
      <c r="F9" s="13">
        <v>365</v>
      </c>
      <c r="G9" s="13">
        <v>657</v>
      </c>
    </row>
    <row r="10" spans="1:7" x14ac:dyDescent="0.25">
      <c r="A10" s="228" t="s">
        <v>44</v>
      </c>
      <c r="B10" s="73" t="s">
        <v>157</v>
      </c>
      <c r="C10" s="96">
        <v>559</v>
      </c>
      <c r="D10" s="13">
        <v>16</v>
      </c>
      <c r="E10" s="13">
        <v>20</v>
      </c>
      <c r="F10" s="13">
        <v>384</v>
      </c>
      <c r="G10" s="13">
        <v>1213</v>
      </c>
    </row>
    <row r="11" spans="1:7" x14ac:dyDescent="0.25">
      <c r="A11" s="228" t="s">
        <v>19</v>
      </c>
      <c r="B11" s="73" t="s">
        <v>204</v>
      </c>
      <c r="C11" s="96">
        <v>1188</v>
      </c>
      <c r="D11" s="13">
        <v>52</v>
      </c>
      <c r="E11" s="13">
        <v>15</v>
      </c>
      <c r="F11" s="13">
        <v>400</v>
      </c>
      <c r="G11" s="13">
        <v>5150</v>
      </c>
    </row>
    <row r="12" spans="1:7" x14ac:dyDescent="0.25">
      <c r="A12" s="227" t="s">
        <v>47</v>
      </c>
      <c r="B12" s="73" t="s">
        <v>149</v>
      </c>
      <c r="C12" s="96">
        <v>682</v>
      </c>
      <c r="D12" s="13">
        <v>52</v>
      </c>
      <c r="E12" s="13">
        <v>16</v>
      </c>
      <c r="F12" s="13">
        <v>433</v>
      </c>
      <c r="G12" s="13">
        <v>856</v>
      </c>
    </row>
    <row r="13" spans="1:7" x14ac:dyDescent="0.25">
      <c r="A13" s="228" t="s">
        <v>59</v>
      </c>
      <c r="B13" s="73" t="s">
        <v>138</v>
      </c>
      <c r="C13" s="96">
        <v>257</v>
      </c>
      <c r="D13" s="13">
        <v>52</v>
      </c>
      <c r="E13" s="13">
        <v>10</v>
      </c>
      <c r="F13" s="13">
        <v>515</v>
      </c>
      <c r="G13" s="13">
        <v>449</v>
      </c>
    </row>
    <row r="14" spans="1:7" x14ac:dyDescent="0.25">
      <c r="A14" s="228" t="s">
        <v>24</v>
      </c>
      <c r="B14" s="73" t="s">
        <v>139</v>
      </c>
      <c r="C14" s="96">
        <v>446</v>
      </c>
      <c r="D14" s="13">
        <v>52</v>
      </c>
      <c r="E14" s="13">
        <v>6.8461538461538458</v>
      </c>
      <c r="F14" s="13">
        <v>533</v>
      </c>
      <c r="G14" s="13">
        <v>452</v>
      </c>
    </row>
    <row r="15" spans="1:7" x14ac:dyDescent="0.25">
      <c r="A15" s="228" t="s">
        <v>44</v>
      </c>
      <c r="B15" s="73" t="s">
        <v>146</v>
      </c>
      <c r="C15" s="96">
        <v>631</v>
      </c>
      <c r="D15" s="13">
        <v>52</v>
      </c>
      <c r="E15" s="13">
        <v>20</v>
      </c>
      <c r="F15" s="13">
        <v>587</v>
      </c>
      <c r="G15" s="13">
        <v>743</v>
      </c>
    </row>
    <row r="16" spans="1:7" x14ac:dyDescent="0.25">
      <c r="A16" s="228" t="s">
        <v>64</v>
      </c>
      <c r="B16" s="73" t="s">
        <v>152</v>
      </c>
      <c r="C16" s="96">
        <v>1051</v>
      </c>
      <c r="D16" s="13">
        <v>52</v>
      </c>
      <c r="E16" s="13">
        <v>48</v>
      </c>
      <c r="F16" s="13">
        <v>619</v>
      </c>
      <c r="G16" s="13">
        <v>932</v>
      </c>
    </row>
    <row r="17" spans="1:7" x14ac:dyDescent="0.25">
      <c r="A17" s="228" t="s">
        <v>39</v>
      </c>
      <c r="B17" s="73" t="s">
        <v>143</v>
      </c>
      <c r="C17" s="96">
        <v>634</v>
      </c>
      <c r="D17" s="13">
        <v>52</v>
      </c>
      <c r="E17" s="13">
        <v>12.5</v>
      </c>
      <c r="F17" s="13">
        <v>642</v>
      </c>
      <c r="G17" s="13">
        <v>611</v>
      </c>
    </row>
    <row r="18" spans="1:7" x14ac:dyDescent="0.25">
      <c r="A18" s="228" t="s">
        <v>47</v>
      </c>
      <c r="B18" s="73" t="s">
        <v>151</v>
      </c>
      <c r="C18" s="96">
        <v>2646</v>
      </c>
      <c r="D18" s="13">
        <v>52</v>
      </c>
      <c r="E18" s="13">
        <v>16</v>
      </c>
      <c r="F18" s="13">
        <v>704</v>
      </c>
      <c r="G18" s="13">
        <v>921</v>
      </c>
    </row>
    <row r="19" spans="1:7" x14ac:dyDescent="0.25">
      <c r="A19" s="228" t="s">
        <v>51</v>
      </c>
      <c r="B19" s="73" t="s">
        <v>156</v>
      </c>
      <c r="C19" s="96">
        <v>306</v>
      </c>
      <c r="D19" s="13">
        <v>50</v>
      </c>
      <c r="E19" s="13">
        <v>14</v>
      </c>
      <c r="F19" s="13">
        <v>747</v>
      </c>
      <c r="G19" s="13">
        <v>1174</v>
      </c>
    </row>
    <row r="20" spans="1:7" x14ac:dyDescent="0.25">
      <c r="A20" s="228" t="s">
        <v>39</v>
      </c>
      <c r="B20" s="73" t="s">
        <v>150</v>
      </c>
      <c r="C20" s="96">
        <v>435</v>
      </c>
      <c r="D20" s="13">
        <v>52</v>
      </c>
      <c r="E20" s="13">
        <v>12.5</v>
      </c>
      <c r="F20" s="13">
        <v>826</v>
      </c>
      <c r="G20" s="13">
        <v>864</v>
      </c>
    </row>
    <row r="21" spans="1:7" x14ac:dyDescent="0.25">
      <c r="A21" s="228" t="s">
        <v>51</v>
      </c>
      <c r="B21" s="73" t="s">
        <v>154</v>
      </c>
      <c r="C21" s="96">
        <v>12744</v>
      </c>
      <c r="D21" s="13">
        <v>50</v>
      </c>
      <c r="E21" s="13">
        <v>14</v>
      </c>
      <c r="F21" s="13">
        <v>931</v>
      </c>
      <c r="G21" s="13">
        <v>1007</v>
      </c>
    </row>
    <row r="22" spans="1:7" x14ac:dyDescent="0.25">
      <c r="A22" s="228" t="s">
        <v>26</v>
      </c>
      <c r="B22" s="73" t="s">
        <v>203</v>
      </c>
      <c r="C22" s="96">
        <v>1616</v>
      </c>
      <c r="D22" s="13">
        <v>52</v>
      </c>
      <c r="E22" s="13">
        <v>37</v>
      </c>
      <c r="F22" s="13">
        <v>978</v>
      </c>
      <c r="G22" s="13">
        <v>5071</v>
      </c>
    </row>
    <row r="23" spans="1:7" x14ac:dyDescent="0.25">
      <c r="A23" s="228" t="s">
        <v>53</v>
      </c>
      <c r="B23" s="73" t="s">
        <v>161</v>
      </c>
      <c r="C23" s="95" t="s">
        <v>446</v>
      </c>
      <c r="D23" s="13">
        <v>50</v>
      </c>
      <c r="E23" s="13">
        <v>20</v>
      </c>
      <c r="F23" s="17">
        <v>1079</v>
      </c>
      <c r="G23" s="13">
        <v>1530</v>
      </c>
    </row>
    <row r="24" spans="1:7" x14ac:dyDescent="0.25">
      <c r="A24" s="228" t="s">
        <v>44</v>
      </c>
      <c r="B24" s="73" t="s">
        <v>166</v>
      </c>
      <c r="C24" s="96">
        <v>934</v>
      </c>
      <c r="D24" s="13">
        <v>52</v>
      </c>
      <c r="E24" s="13">
        <v>20</v>
      </c>
      <c r="F24" s="17">
        <v>1100</v>
      </c>
      <c r="G24" s="13">
        <v>1732</v>
      </c>
    </row>
    <row r="25" spans="1:7" x14ac:dyDescent="0.25">
      <c r="A25" s="228" t="s">
        <v>29</v>
      </c>
      <c r="B25" s="73" t="s">
        <v>140</v>
      </c>
      <c r="C25" s="96">
        <v>14954</v>
      </c>
      <c r="D25" s="13">
        <v>52</v>
      </c>
      <c r="E25" s="13">
        <v>20.615384615384617</v>
      </c>
      <c r="F25" s="17">
        <v>1113</v>
      </c>
      <c r="G25" s="13">
        <v>452</v>
      </c>
    </row>
    <row r="26" spans="1:7" x14ac:dyDescent="0.25">
      <c r="A26" s="228" t="s">
        <v>53</v>
      </c>
      <c r="B26" s="73" t="s">
        <v>148</v>
      </c>
      <c r="C26" s="96">
        <v>448</v>
      </c>
      <c r="D26" s="13">
        <v>50</v>
      </c>
      <c r="E26" s="13">
        <v>20</v>
      </c>
      <c r="F26" s="17">
        <v>1160</v>
      </c>
      <c r="G26" s="13">
        <v>828</v>
      </c>
    </row>
    <row r="27" spans="1:7" x14ac:dyDescent="0.25">
      <c r="A27" s="228" t="s">
        <v>44</v>
      </c>
      <c r="B27" s="73" t="s">
        <v>153</v>
      </c>
      <c r="C27" s="96">
        <v>434</v>
      </c>
      <c r="D27" s="13">
        <v>52</v>
      </c>
      <c r="E27" s="13">
        <v>20</v>
      </c>
      <c r="F27" s="17">
        <v>1164</v>
      </c>
      <c r="G27" s="12">
        <v>967</v>
      </c>
    </row>
    <row r="28" spans="1:7" x14ac:dyDescent="0.25">
      <c r="A28" s="228" t="s">
        <v>30</v>
      </c>
      <c r="B28" s="73" t="s">
        <v>142</v>
      </c>
      <c r="C28" s="96">
        <v>717</v>
      </c>
      <c r="D28" s="13">
        <v>52</v>
      </c>
      <c r="E28" s="13">
        <v>9</v>
      </c>
      <c r="F28" s="17">
        <v>1191</v>
      </c>
      <c r="G28" s="13">
        <v>575</v>
      </c>
    </row>
    <row r="29" spans="1:7" x14ac:dyDescent="0.25">
      <c r="A29" s="228" t="s">
        <v>51</v>
      </c>
      <c r="B29" s="73" t="s">
        <v>168</v>
      </c>
      <c r="C29" s="96">
        <v>12744</v>
      </c>
      <c r="D29" s="13">
        <v>50</v>
      </c>
      <c r="E29" s="13">
        <v>16</v>
      </c>
      <c r="F29" s="17">
        <v>1305</v>
      </c>
      <c r="G29" s="13">
        <v>2149</v>
      </c>
    </row>
    <row r="30" spans="1:7" x14ac:dyDescent="0.25">
      <c r="A30" s="228" t="s">
        <v>27</v>
      </c>
      <c r="B30" s="73" t="s">
        <v>160</v>
      </c>
      <c r="C30" s="96">
        <v>1073</v>
      </c>
      <c r="D30" s="13">
        <v>52</v>
      </c>
      <c r="E30" s="13">
        <v>19.03846153846154</v>
      </c>
      <c r="F30" s="17">
        <v>1324</v>
      </c>
      <c r="G30" s="13">
        <v>1485</v>
      </c>
    </row>
    <row r="31" spans="1:7" x14ac:dyDescent="0.25">
      <c r="A31" s="228" t="s">
        <v>51</v>
      </c>
      <c r="B31" s="73" t="s">
        <v>164</v>
      </c>
      <c r="C31" s="96">
        <v>435</v>
      </c>
      <c r="D31" s="13">
        <v>45</v>
      </c>
      <c r="E31" s="13">
        <v>21.333333333333332</v>
      </c>
      <c r="F31" s="17">
        <v>1367</v>
      </c>
      <c r="G31" s="13">
        <v>1688</v>
      </c>
    </row>
    <row r="32" spans="1:7" x14ac:dyDescent="0.25">
      <c r="A32" s="228" t="s">
        <v>64</v>
      </c>
      <c r="B32" s="73" t="s">
        <v>155</v>
      </c>
      <c r="C32" s="96">
        <v>175437</v>
      </c>
      <c r="D32" s="13">
        <v>52</v>
      </c>
      <c r="E32" s="13">
        <v>40</v>
      </c>
      <c r="F32" s="17">
        <v>1391</v>
      </c>
      <c r="G32" s="13">
        <v>1143</v>
      </c>
    </row>
    <row r="33" spans="1:7" x14ac:dyDescent="0.25">
      <c r="A33" s="228" t="s">
        <v>61</v>
      </c>
      <c r="B33" s="73" t="s">
        <v>162</v>
      </c>
      <c r="C33" s="96">
        <v>337</v>
      </c>
      <c r="D33" s="13">
        <v>52</v>
      </c>
      <c r="E33" s="13">
        <v>9</v>
      </c>
      <c r="F33" s="17">
        <v>1659</v>
      </c>
      <c r="G33" s="13">
        <v>1603</v>
      </c>
    </row>
    <row r="34" spans="1:7" ht="34.5" x14ac:dyDescent="0.25">
      <c r="A34" s="80" t="s">
        <v>131</v>
      </c>
      <c r="B34" s="230" t="s">
        <v>571</v>
      </c>
      <c r="C34" s="230" t="s">
        <v>0</v>
      </c>
      <c r="D34" s="231" t="s">
        <v>591</v>
      </c>
      <c r="E34" s="230" t="s">
        <v>621</v>
      </c>
      <c r="F34" s="230" t="s">
        <v>641</v>
      </c>
      <c r="G34" s="230" t="s">
        <v>133</v>
      </c>
    </row>
    <row r="35" spans="1:7" x14ac:dyDescent="0.25">
      <c r="A35" s="228" t="s">
        <v>61</v>
      </c>
      <c r="B35" s="73" t="s">
        <v>165</v>
      </c>
      <c r="C35" s="95" t="s">
        <v>446</v>
      </c>
      <c r="D35" s="13">
        <v>52</v>
      </c>
      <c r="E35" s="13">
        <v>14</v>
      </c>
      <c r="F35" s="17">
        <v>1734</v>
      </c>
      <c r="G35" s="13">
        <v>1692</v>
      </c>
    </row>
    <row r="36" spans="1:7" x14ac:dyDescent="0.25">
      <c r="A36" s="228" t="s">
        <v>24</v>
      </c>
      <c r="B36" s="73" t="s">
        <v>158</v>
      </c>
      <c r="C36" s="96">
        <v>1837</v>
      </c>
      <c r="D36" s="13">
        <v>52</v>
      </c>
      <c r="E36" s="13">
        <v>16.96153846153846</v>
      </c>
      <c r="F36" s="17">
        <v>1763</v>
      </c>
      <c r="G36" s="13">
        <v>1452</v>
      </c>
    </row>
    <row r="37" spans="1:7" x14ac:dyDescent="0.25">
      <c r="A37" s="228" t="s">
        <v>49</v>
      </c>
      <c r="B37" s="73" t="s">
        <v>176</v>
      </c>
      <c r="C37" s="96">
        <v>660</v>
      </c>
      <c r="D37" s="13">
        <v>52</v>
      </c>
      <c r="E37" s="13">
        <v>25</v>
      </c>
      <c r="F37" s="17">
        <v>1843</v>
      </c>
      <c r="G37" s="13">
        <v>2655</v>
      </c>
    </row>
    <row r="38" spans="1:7" x14ac:dyDescent="0.25">
      <c r="A38" s="228" t="s">
        <v>590</v>
      </c>
      <c r="B38" s="73" t="s">
        <v>177</v>
      </c>
      <c r="C38" s="96">
        <v>1621</v>
      </c>
      <c r="D38" s="13">
        <v>52</v>
      </c>
      <c r="E38" s="13">
        <v>22.46153846153846</v>
      </c>
      <c r="F38" s="17">
        <v>1857</v>
      </c>
      <c r="G38" s="12">
        <v>2818</v>
      </c>
    </row>
    <row r="39" spans="1:7" x14ac:dyDescent="0.25">
      <c r="A39" s="228" t="s">
        <v>51</v>
      </c>
      <c r="B39" s="73" t="s">
        <v>191</v>
      </c>
      <c r="C39" s="96">
        <v>946</v>
      </c>
      <c r="D39" s="13">
        <v>50</v>
      </c>
      <c r="E39" s="13">
        <v>30</v>
      </c>
      <c r="F39" s="17">
        <v>2200</v>
      </c>
      <c r="G39" s="13">
        <v>3681</v>
      </c>
    </row>
    <row r="40" spans="1:7" x14ac:dyDescent="0.25">
      <c r="A40" s="228" t="s">
        <v>64</v>
      </c>
      <c r="B40" s="73" t="s">
        <v>173</v>
      </c>
      <c r="C40" s="96">
        <v>568</v>
      </c>
      <c r="D40" s="13">
        <v>52</v>
      </c>
      <c r="E40" s="13">
        <v>48</v>
      </c>
      <c r="F40" s="17">
        <v>2207</v>
      </c>
      <c r="G40" s="13">
        <v>2544</v>
      </c>
    </row>
    <row r="41" spans="1:7" x14ac:dyDescent="0.25">
      <c r="A41" s="228" t="s">
        <v>34</v>
      </c>
      <c r="B41" s="73" t="s">
        <v>163</v>
      </c>
      <c r="C41" s="96">
        <v>2368</v>
      </c>
      <c r="D41" s="13">
        <v>52</v>
      </c>
      <c r="E41" s="13">
        <v>8</v>
      </c>
      <c r="F41" s="17">
        <v>2230</v>
      </c>
      <c r="G41" s="13">
        <v>1656</v>
      </c>
    </row>
    <row r="42" spans="1:7" x14ac:dyDescent="0.25">
      <c r="A42" s="228" t="s">
        <v>53</v>
      </c>
      <c r="B42" s="73" t="s">
        <v>167</v>
      </c>
      <c r="C42" s="96">
        <v>682</v>
      </c>
      <c r="D42" s="13">
        <v>50</v>
      </c>
      <c r="E42" s="13">
        <v>30</v>
      </c>
      <c r="F42" s="17">
        <v>2262</v>
      </c>
      <c r="G42" s="13">
        <v>1992</v>
      </c>
    </row>
    <row r="43" spans="1:7" x14ac:dyDescent="0.25">
      <c r="A43" s="228" t="s">
        <v>59</v>
      </c>
      <c r="B43" s="73" t="s">
        <v>202</v>
      </c>
      <c r="C43" s="96">
        <v>930</v>
      </c>
      <c r="D43" s="13">
        <v>52</v>
      </c>
      <c r="E43" s="13">
        <v>10</v>
      </c>
      <c r="F43" s="17">
        <v>2403</v>
      </c>
      <c r="G43" s="13">
        <v>4958</v>
      </c>
    </row>
    <row r="44" spans="1:7" x14ac:dyDescent="0.25">
      <c r="A44" s="228" t="s">
        <v>47</v>
      </c>
      <c r="B44" s="73" t="s">
        <v>170</v>
      </c>
      <c r="C44" s="96">
        <v>1048</v>
      </c>
      <c r="D44" s="13">
        <v>16</v>
      </c>
      <c r="E44" s="13">
        <v>52</v>
      </c>
      <c r="F44" s="17">
        <v>2420</v>
      </c>
      <c r="G44" s="13">
        <v>2400</v>
      </c>
    </row>
    <row r="45" spans="1:7" x14ac:dyDescent="0.25">
      <c r="A45" s="228" t="s">
        <v>61</v>
      </c>
      <c r="B45" s="73" t="s">
        <v>175</v>
      </c>
      <c r="C45" s="96">
        <v>3445</v>
      </c>
      <c r="D45" s="13">
        <v>52</v>
      </c>
      <c r="E45" s="13">
        <v>12</v>
      </c>
      <c r="F45" s="17">
        <v>2426</v>
      </c>
      <c r="G45" s="13">
        <v>2623</v>
      </c>
    </row>
    <row r="46" spans="1:7" x14ac:dyDescent="0.25">
      <c r="A46" s="228" t="s">
        <v>26</v>
      </c>
      <c r="B46" s="73" t="s">
        <v>572</v>
      </c>
      <c r="C46" s="96">
        <v>285</v>
      </c>
      <c r="D46" s="13">
        <v>52</v>
      </c>
      <c r="E46" s="13">
        <v>35</v>
      </c>
      <c r="F46" s="17">
        <v>2450</v>
      </c>
      <c r="G46" s="12"/>
    </row>
    <row r="47" spans="1:7" x14ac:dyDescent="0.25">
      <c r="A47" s="228" t="s">
        <v>31</v>
      </c>
      <c r="B47" s="73" t="s">
        <v>172</v>
      </c>
      <c r="C47" s="96">
        <v>511</v>
      </c>
      <c r="D47" s="13">
        <v>52</v>
      </c>
      <c r="E47" s="13">
        <v>17.076923076923077</v>
      </c>
      <c r="F47" s="17">
        <v>2613</v>
      </c>
      <c r="G47" s="13">
        <v>2512</v>
      </c>
    </row>
    <row r="48" spans="1:7" x14ac:dyDescent="0.25">
      <c r="A48" s="228" t="s">
        <v>590</v>
      </c>
      <c r="B48" s="73" t="s">
        <v>189</v>
      </c>
      <c r="C48" s="96">
        <v>1028</v>
      </c>
      <c r="D48" s="13">
        <v>52</v>
      </c>
      <c r="E48" s="13">
        <v>32.46153846153846</v>
      </c>
      <c r="F48" s="17">
        <v>2629</v>
      </c>
      <c r="G48" s="12">
        <v>3391</v>
      </c>
    </row>
    <row r="49" spans="1:7" x14ac:dyDescent="0.25">
      <c r="A49" s="228" t="s">
        <v>49</v>
      </c>
      <c r="B49" s="73" t="s">
        <v>174</v>
      </c>
      <c r="C49" s="95" t="s">
        <v>446</v>
      </c>
      <c r="D49" s="13">
        <v>52</v>
      </c>
      <c r="E49" s="13">
        <v>20</v>
      </c>
      <c r="F49" s="17">
        <v>2689</v>
      </c>
      <c r="G49" s="13">
        <v>2581</v>
      </c>
    </row>
    <row r="50" spans="1:7" x14ac:dyDescent="0.25">
      <c r="A50" s="228" t="s">
        <v>27</v>
      </c>
      <c r="B50" s="73" t="s">
        <v>182</v>
      </c>
      <c r="C50" s="96">
        <v>258</v>
      </c>
      <c r="D50" s="13">
        <v>52</v>
      </c>
      <c r="E50" s="13">
        <v>19.03846153846154</v>
      </c>
      <c r="F50" s="17">
        <v>2801</v>
      </c>
      <c r="G50" s="13">
        <v>3012</v>
      </c>
    </row>
    <row r="51" spans="1:7" x14ac:dyDescent="0.25">
      <c r="A51" s="228" t="s">
        <v>53</v>
      </c>
      <c r="B51" s="73" t="s">
        <v>187</v>
      </c>
      <c r="C51" s="96">
        <v>5502</v>
      </c>
      <c r="D51" s="13">
        <v>50</v>
      </c>
      <c r="E51" s="13">
        <v>20</v>
      </c>
      <c r="F51" s="17">
        <v>2830</v>
      </c>
      <c r="G51" s="13">
        <v>3342</v>
      </c>
    </row>
    <row r="52" spans="1:7" x14ac:dyDescent="0.25">
      <c r="A52" s="228" t="s">
        <v>58</v>
      </c>
      <c r="B52" s="73" t="s">
        <v>180</v>
      </c>
      <c r="C52" s="96">
        <v>1355</v>
      </c>
      <c r="D52" s="13">
        <v>52</v>
      </c>
      <c r="E52" s="13">
        <v>20</v>
      </c>
      <c r="F52" s="17">
        <v>2877</v>
      </c>
      <c r="G52" s="13">
        <v>2945</v>
      </c>
    </row>
    <row r="53" spans="1:7" x14ac:dyDescent="0.25">
      <c r="A53" s="228" t="s">
        <v>58</v>
      </c>
      <c r="B53" s="73" t="s">
        <v>171</v>
      </c>
      <c r="C53" s="96">
        <v>181</v>
      </c>
      <c r="D53" s="13">
        <v>52</v>
      </c>
      <c r="E53" s="13">
        <v>20</v>
      </c>
      <c r="F53" s="17">
        <v>2880</v>
      </c>
      <c r="G53" s="13">
        <v>2416</v>
      </c>
    </row>
    <row r="54" spans="1:7" x14ac:dyDescent="0.25">
      <c r="A54" s="228" t="s">
        <v>13</v>
      </c>
      <c r="B54" s="73" t="s">
        <v>200</v>
      </c>
      <c r="C54" s="96">
        <v>601</v>
      </c>
      <c r="D54" s="13">
        <v>52</v>
      </c>
      <c r="E54" s="13">
        <v>35</v>
      </c>
      <c r="F54" s="17">
        <v>2903</v>
      </c>
      <c r="G54" s="12">
        <v>4645</v>
      </c>
    </row>
    <row r="55" spans="1:7" x14ac:dyDescent="0.25">
      <c r="A55" s="228" t="s">
        <v>58</v>
      </c>
      <c r="B55" s="73" t="s">
        <v>159</v>
      </c>
      <c r="C55" s="96">
        <v>2047</v>
      </c>
      <c r="D55" s="13">
        <v>52</v>
      </c>
      <c r="E55" s="13">
        <v>20</v>
      </c>
      <c r="F55" s="17">
        <v>2922</v>
      </c>
      <c r="G55" s="13">
        <v>1465</v>
      </c>
    </row>
    <row r="56" spans="1:7" x14ac:dyDescent="0.25">
      <c r="A56" s="228" t="s">
        <v>58</v>
      </c>
      <c r="B56" s="73" t="s">
        <v>178</v>
      </c>
      <c r="C56" s="96">
        <v>1128</v>
      </c>
      <c r="D56" s="13">
        <v>52</v>
      </c>
      <c r="E56" s="13">
        <v>31</v>
      </c>
      <c r="F56" s="17">
        <v>2930</v>
      </c>
      <c r="G56" s="13">
        <v>2872</v>
      </c>
    </row>
    <row r="57" spans="1:7" x14ac:dyDescent="0.25">
      <c r="A57" s="228" t="s">
        <v>129</v>
      </c>
      <c r="B57" s="73" t="s">
        <v>185</v>
      </c>
      <c r="C57" s="96">
        <v>3523</v>
      </c>
      <c r="D57" s="13">
        <v>51</v>
      </c>
      <c r="E57" s="13">
        <v>31.372549019607842</v>
      </c>
      <c r="F57" s="17">
        <v>2972</v>
      </c>
      <c r="G57" s="13">
        <v>3191</v>
      </c>
    </row>
    <row r="58" spans="1:7" x14ac:dyDescent="0.25">
      <c r="A58" s="228" t="s">
        <v>31</v>
      </c>
      <c r="B58" s="73" t="s">
        <v>181</v>
      </c>
      <c r="C58" s="96">
        <v>1277</v>
      </c>
      <c r="D58" s="13">
        <v>52</v>
      </c>
      <c r="E58" s="13">
        <v>28</v>
      </c>
      <c r="F58" s="17">
        <v>3022</v>
      </c>
      <c r="G58" s="13">
        <v>2981</v>
      </c>
    </row>
    <row r="59" spans="1:7" x14ac:dyDescent="0.25">
      <c r="A59" s="228" t="s">
        <v>30</v>
      </c>
      <c r="B59" s="73" t="s">
        <v>186</v>
      </c>
      <c r="C59" s="96">
        <v>1126</v>
      </c>
      <c r="D59" s="13">
        <v>52</v>
      </c>
      <c r="E59" s="13">
        <v>30</v>
      </c>
      <c r="F59" s="17">
        <v>3307</v>
      </c>
      <c r="G59" s="13">
        <v>3235</v>
      </c>
    </row>
    <row r="60" spans="1:7" x14ac:dyDescent="0.25">
      <c r="A60" s="228" t="s">
        <v>58</v>
      </c>
      <c r="B60" s="73" t="s">
        <v>179</v>
      </c>
      <c r="C60" s="96">
        <v>664</v>
      </c>
      <c r="D60" s="13">
        <v>52</v>
      </c>
      <c r="E60" s="13">
        <v>20</v>
      </c>
      <c r="F60" s="17">
        <v>3311</v>
      </c>
      <c r="G60" s="13">
        <v>2891</v>
      </c>
    </row>
    <row r="61" spans="1:7" x14ac:dyDescent="0.25">
      <c r="A61" s="228" t="s">
        <v>61</v>
      </c>
      <c r="B61" s="73" t="s">
        <v>169</v>
      </c>
      <c r="C61" s="96">
        <v>279</v>
      </c>
      <c r="D61" s="13">
        <v>30</v>
      </c>
      <c r="E61" s="13">
        <v>26</v>
      </c>
      <c r="F61" s="17">
        <v>3313</v>
      </c>
      <c r="G61" s="13">
        <v>2281</v>
      </c>
    </row>
    <row r="62" spans="1:7" x14ac:dyDescent="0.25">
      <c r="A62" s="227" t="s">
        <v>56</v>
      </c>
      <c r="B62" s="73" t="s">
        <v>188</v>
      </c>
      <c r="C62" s="96">
        <v>1194</v>
      </c>
      <c r="D62" s="13">
        <v>52</v>
      </c>
      <c r="E62" s="13">
        <v>41.846153846153847</v>
      </c>
      <c r="F62" s="17">
        <v>3411</v>
      </c>
      <c r="G62" s="13">
        <v>3373</v>
      </c>
    </row>
    <row r="63" spans="1:7" x14ac:dyDescent="0.25">
      <c r="A63" s="228" t="s">
        <v>22</v>
      </c>
      <c r="B63" s="73" t="s">
        <v>190</v>
      </c>
      <c r="C63" s="96">
        <v>514</v>
      </c>
      <c r="D63" s="13">
        <v>52</v>
      </c>
      <c r="E63" s="13">
        <v>24</v>
      </c>
      <c r="F63" s="17">
        <v>3819</v>
      </c>
      <c r="G63" s="13">
        <v>3456</v>
      </c>
    </row>
    <row r="64" spans="1:7" x14ac:dyDescent="0.25">
      <c r="A64" s="228" t="s">
        <v>61</v>
      </c>
      <c r="B64" s="73" t="s">
        <v>192</v>
      </c>
      <c r="C64" s="96">
        <v>323</v>
      </c>
      <c r="D64" s="13">
        <v>52</v>
      </c>
      <c r="E64" s="13">
        <v>12</v>
      </c>
      <c r="F64" s="17">
        <v>3869</v>
      </c>
      <c r="G64" s="13">
        <v>3768</v>
      </c>
    </row>
    <row r="65" spans="1:7" x14ac:dyDescent="0.25">
      <c r="A65" s="228" t="s">
        <v>128</v>
      </c>
      <c r="B65" s="73" t="s">
        <v>201</v>
      </c>
      <c r="C65" s="96">
        <v>267</v>
      </c>
      <c r="D65" s="13">
        <v>52</v>
      </c>
      <c r="E65" s="13">
        <v>32</v>
      </c>
      <c r="F65" s="17">
        <v>4010</v>
      </c>
      <c r="G65" s="13">
        <v>4886</v>
      </c>
    </row>
    <row r="66" spans="1:7" x14ac:dyDescent="0.25">
      <c r="A66" s="228" t="s">
        <v>44</v>
      </c>
      <c r="B66" s="73" t="s">
        <v>194</v>
      </c>
      <c r="C66" s="96">
        <v>1776</v>
      </c>
      <c r="D66" s="13">
        <v>52</v>
      </c>
      <c r="E66" s="13">
        <v>20</v>
      </c>
      <c r="F66" s="17">
        <v>4212</v>
      </c>
      <c r="G66" s="13">
        <v>3954</v>
      </c>
    </row>
    <row r="67" spans="1:7" ht="34.5" x14ac:dyDescent="0.25">
      <c r="A67" s="80" t="s">
        <v>131</v>
      </c>
      <c r="B67" s="230" t="s">
        <v>571</v>
      </c>
      <c r="C67" s="230" t="s">
        <v>0</v>
      </c>
      <c r="D67" s="231" t="s">
        <v>591</v>
      </c>
      <c r="E67" s="230" t="s">
        <v>621</v>
      </c>
      <c r="F67" s="230" t="s">
        <v>641</v>
      </c>
      <c r="G67" s="230" t="s">
        <v>133</v>
      </c>
    </row>
    <row r="68" spans="1:7" x14ac:dyDescent="0.25">
      <c r="A68" s="228" t="s">
        <v>51</v>
      </c>
      <c r="B68" s="73" t="s">
        <v>208</v>
      </c>
      <c r="C68" s="96">
        <v>716</v>
      </c>
      <c r="D68" s="13">
        <v>48</v>
      </c>
      <c r="E68" s="13">
        <v>30</v>
      </c>
      <c r="F68" s="17">
        <v>4277</v>
      </c>
      <c r="G68" s="13">
        <v>5945</v>
      </c>
    </row>
    <row r="69" spans="1:7" x14ac:dyDescent="0.25">
      <c r="A69" s="228" t="s">
        <v>64</v>
      </c>
      <c r="B69" s="73" t="s">
        <v>199</v>
      </c>
      <c r="C69" s="96">
        <v>849</v>
      </c>
      <c r="D69" s="13">
        <v>52</v>
      </c>
      <c r="E69" s="13">
        <v>48</v>
      </c>
      <c r="F69" s="17">
        <v>4427</v>
      </c>
      <c r="G69" s="13">
        <v>4623</v>
      </c>
    </row>
    <row r="70" spans="1:7" x14ac:dyDescent="0.25">
      <c r="A70" s="228" t="s">
        <v>53</v>
      </c>
      <c r="B70" s="73" t="s">
        <v>195</v>
      </c>
      <c r="C70" s="96">
        <v>1988</v>
      </c>
      <c r="D70" s="13">
        <v>50</v>
      </c>
      <c r="E70" s="13">
        <v>20</v>
      </c>
      <c r="F70" s="17">
        <v>4912</v>
      </c>
      <c r="G70" s="13">
        <v>4160</v>
      </c>
    </row>
    <row r="71" spans="1:7" x14ac:dyDescent="0.25">
      <c r="A71" s="228" t="s">
        <v>44</v>
      </c>
      <c r="B71" s="73" t="s">
        <v>197</v>
      </c>
      <c r="C71" s="96">
        <v>881</v>
      </c>
      <c r="D71" s="13">
        <v>52</v>
      </c>
      <c r="E71" s="13">
        <v>32</v>
      </c>
      <c r="F71" s="17">
        <v>5021</v>
      </c>
      <c r="G71" s="13">
        <v>4425</v>
      </c>
    </row>
    <row r="72" spans="1:7" x14ac:dyDescent="0.25">
      <c r="A72" s="228" t="s">
        <v>64</v>
      </c>
      <c r="B72" s="73" t="s">
        <v>205</v>
      </c>
      <c r="C72" s="96">
        <v>175437</v>
      </c>
      <c r="D72" s="13">
        <v>52</v>
      </c>
      <c r="E72" s="13">
        <v>44</v>
      </c>
      <c r="F72" s="17">
        <v>5217</v>
      </c>
      <c r="G72" s="13">
        <v>5460</v>
      </c>
    </row>
    <row r="73" spans="1:7" x14ac:dyDescent="0.25">
      <c r="A73" s="228" t="s">
        <v>40</v>
      </c>
      <c r="B73" s="73" t="s">
        <v>220</v>
      </c>
      <c r="C73" s="96">
        <v>1332</v>
      </c>
      <c r="D73" s="13">
        <v>47</v>
      </c>
      <c r="E73" s="13">
        <v>31.936170212765958</v>
      </c>
      <c r="F73" s="17">
        <v>5330</v>
      </c>
      <c r="G73" s="13">
        <v>8300</v>
      </c>
    </row>
    <row r="74" spans="1:7" x14ac:dyDescent="0.25">
      <c r="A74" s="228" t="s">
        <v>30</v>
      </c>
      <c r="B74" s="73" t="s">
        <v>576</v>
      </c>
      <c r="C74" s="96">
        <v>1753</v>
      </c>
      <c r="D74" s="13">
        <v>52</v>
      </c>
      <c r="E74" s="13">
        <v>20</v>
      </c>
      <c r="F74" s="17">
        <v>5437</v>
      </c>
      <c r="G74" s="13">
        <v>5551</v>
      </c>
    </row>
    <row r="75" spans="1:7" x14ac:dyDescent="0.25">
      <c r="A75" s="228" t="s">
        <v>44</v>
      </c>
      <c r="B75" s="73" t="s">
        <v>196</v>
      </c>
      <c r="C75" s="96">
        <v>1053</v>
      </c>
      <c r="D75" s="13">
        <v>52</v>
      </c>
      <c r="E75" s="13">
        <v>32</v>
      </c>
      <c r="F75" s="17">
        <v>5439</v>
      </c>
      <c r="G75" s="13">
        <v>4201</v>
      </c>
    </row>
    <row r="76" spans="1:7" x14ac:dyDescent="0.25">
      <c r="A76" s="228" t="s">
        <v>35</v>
      </c>
      <c r="B76" s="73" t="s">
        <v>198</v>
      </c>
      <c r="C76" s="96">
        <v>492</v>
      </c>
      <c r="D76" s="13">
        <v>52</v>
      </c>
      <c r="E76" s="13">
        <v>20</v>
      </c>
      <c r="F76" s="17">
        <v>5440</v>
      </c>
      <c r="G76" s="13">
        <v>4426</v>
      </c>
    </row>
    <row r="77" spans="1:7" x14ac:dyDescent="0.25">
      <c r="A77" s="228" t="s">
        <v>26</v>
      </c>
      <c r="B77" s="73" t="s">
        <v>209</v>
      </c>
      <c r="C77" s="96">
        <v>1902</v>
      </c>
      <c r="D77" s="13">
        <v>52</v>
      </c>
      <c r="E77" s="13">
        <v>35</v>
      </c>
      <c r="F77" s="17">
        <v>5515</v>
      </c>
      <c r="G77" s="13">
        <v>6094</v>
      </c>
    </row>
    <row r="78" spans="1:7" x14ac:dyDescent="0.25">
      <c r="A78" s="228" t="s">
        <v>47</v>
      </c>
      <c r="B78" s="73" t="s">
        <v>207</v>
      </c>
      <c r="C78" s="96">
        <v>33</v>
      </c>
      <c r="D78" s="13">
        <v>52</v>
      </c>
      <c r="E78" s="13">
        <v>12</v>
      </c>
      <c r="F78" s="17">
        <v>5524</v>
      </c>
      <c r="G78" s="13">
        <v>5828</v>
      </c>
    </row>
    <row r="79" spans="1:7" x14ac:dyDescent="0.25">
      <c r="A79" s="228" t="s">
        <v>13</v>
      </c>
      <c r="B79" s="73" t="s">
        <v>214</v>
      </c>
      <c r="C79" s="96">
        <v>569</v>
      </c>
      <c r="D79" s="13">
        <v>52</v>
      </c>
      <c r="E79" s="13">
        <v>40</v>
      </c>
      <c r="F79" s="17">
        <v>5824</v>
      </c>
      <c r="G79" s="12">
        <v>6728</v>
      </c>
    </row>
    <row r="80" spans="1:7" x14ac:dyDescent="0.25">
      <c r="A80" s="228" t="s">
        <v>42</v>
      </c>
      <c r="B80" s="73" t="s">
        <v>237</v>
      </c>
      <c r="C80" s="96">
        <v>433</v>
      </c>
      <c r="D80" s="13">
        <v>50</v>
      </c>
      <c r="E80" s="13">
        <v>31.2</v>
      </c>
      <c r="F80" s="17">
        <v>5825</v>
      </c>
      <c r="G80" s="13">
        <v>10713</v>
      </c>
    </row>
    <row r="81" spans="1:7" x14ac:dyDescent="0.25">
      <c r="A81" s="228" t="s">
        <v>34</v>
      </c>
      <c r="B81" s="73" t="s">
        <v>184</v>
      </c>
      <c r="C81" s="96">
        <v>998</v>
      </c>
      <c r="D81" s="13">
        <v>52</v>
      </c>
      <c r="E81" s="13">
        <v>16</v>
      </c>
      <c r="F81" s="17">
        <v>6019</v>
      </c>
      <c r="G81" s="13">
        <v>3154</v>
      </c>
    </row>
    <row r="82" spans="1:7" x14ac:dyDescent="0.25">
      <c r="A82" s="228" t="s">
        <v>61</v>
      </c>
      <c r="B82" s="73" t="s">
        <v>206</v>
      </c>
      <c r="C82" s="96">
        <v>320</v>
      </c>
      <c r="D82" s="13">
        <v>52</v>
      </c>
      <c r="E82" s="13">
        <v>20</v>
      </c>
      <c r="F82" s="17">
        <v>6291</v>
      </c>
      <c r="G82" s="13">
        <v>5650</v>
      </c>
    </row>
    <row r="83" spans="1:7" x14ac:dyDescent="0.25">
      <c r="A83" s="228" t="s">
        <v>58</v>
      </c>
      <c r="B83" s="73" t="s">
        <v>210</v>
      </c>
      <c r="C83" s="96">
        <v>857</v>
      </c>
      <c r="D83" s="13">
        <v>52</v>
      </c>
      <c r="E83" s="13">
        <v>20</v>
      </c>
      <c r="F83" s="17">
        <v>6358</v>
      </c>
      <c r="G83" s="13">
        <v>6512</v>
      </c>
    </row>
    <row r="84" spans="1:7" x14ac:dyDescent="0.25">
      <c r="A84" s="227" t="s">
        <v>51</v>
      </c>
      <c r="B84" s="73" t="s">
        <v>229</v>
      </c>
      <c r="C84" s="96">
        <v>2396</v>
      </c>
      <c r="D84" s="13">
        <v>50</v>
      </c>
      <c r="E84" s="13">
        <v>30</v>
      </c>
      <c r="F84" s="17">
        <v>6520</v>
      </c>
      <c r="G84" s="13">
        <v>9050</v>
      </c>
    </row>
    <row r="85" spans="1:7" x14ac:dyDescent="0.25">
      <c r="A85" s="228" t="s">
        <v>53</v>
      </c>
      <c r="B85" s="73" t="s">
        <v>212</v>
      </c>
      <c r="C85" s="96">
        <v>1473</v>
      </c>
      <c r="D85" s="13">
        <v>50</v>
      </c>
      <c r="E85" s="13">
        <v>30</v>
      </c>
      <c r="F85" s="17">
        <v>6706</v>
      </c>
      <c r="G85" s="13">
        <v>6536</v>
      </c>
    </row>
    <row r="86" spans="1:7" x14ac:dyDescent="0.25">
      <c r="A86" s="228" t="s">
        <v>30</v>
      </c>
      <c r="B86" s="73" t="s">
        <v>228</v>
      </c>
      <c r="C86" s="96">
        <v>3354</v>
      </c>
      <c r="D86" s="13">
        <v>52</v>
      </c>
      <c r="E86" s="13">
        <v>39.5</v>
      </c>
      <c r="F86" s="17">
        <v>6711</v>
      </c>
      <c r="G86" s="13">
        <v>9020</v>
      </c>
    </row>
    <row r="87" spans="1:7" x14ac:dyDescent="0.25">
      <c r="A87" s="228" t="s">
        <v>127</v>
      </c>
      <c r="B87" s="73" t="s">
        <v>211</v>
      </c>
      <c r="C87" s="96">
        <v>2094</v>
      </c>
      <c r="D87" s="13">
        <v>52</v>
      </c>
      <c r="E87" s="13">
        <v>45.96153846153846</v>
      </c>
      <c r="F87" s="17">
        <v>6745</v>
      </c>
      <c r="G87" s="13">
        <v>37975</v>
      </c>
    </row>
    <row r="88" spans="1:7" x14ac:dyDescent="0.25">
      <c r="A88" s="228" t="s">
        <v>55</v>
      </c>
      <c r="B88" s="73" t="s">
        <v>261</v>
      </c>
      <c r="C88" s="96">
        <v>35490</v>
      </c>
      <c r="D88" s="13">
        <v>48</v>
      </c>
      <c r="E88" s="13">
        <v>12.291666666666666</v>
      </c>
      <c r="F88" s="17">
        <v>6765</v>
      </c>
      <c r="G88" s="13">
        <v>16935</v>
      </c>
    </row>
    <row r="89" spans="1:7" x14ac:dyDescent="0.25">
      <c r="A89" s="228" t="s">
        <v>59</v>
      </c>
      <c r="B89" s="73" t="s">
        <v>215</v>
      </c>
      <c r="C89" s="96">
        <v>315</v>
      </c>
      <c r="D89" s="13">
        <v>52</v>
      </c>
      <c r="E89" s="13">
        <v>15</v>
      </c>
      <c r="F89" s="17">
        <v>7050</v>
      </c>
      <c r="G89" s="13">
        <v>6929</v>
      </c>
    </row>
    <row r="90" spans="1:7" x14ac:dyDescent="0.25">
      <c r="A90" s="228" t="s">
        <v>27</v>
      </c>
      <c r="B90" s="73" t="s">
        <v>213</v>
      </c>
      <c r="C90" s="96">
        <v>689</v>
      </c>
      <c r="D90" s="13">
        <v>52</v>
      </c>
      <c r="E90" s="13">
        <v>23.076923076923077</v>
      </c>
      <c r="F90" s="17">
        <v>7332</v>
      </c>
      <c r="G90" s="13">
        <v>6566</v>
      </c>
    </row>
    <row r="91" spans="1:7" x14ac:dyDescent="0.25">
      <c r="A91" s="228" t="s">
        <v>132</v>
      </c>
      <c r="B91" s="73" t="s">
        <v>193</v>
      </c>
      <c r="C91" s="96">
        <v>979</v>
      </c>
      <c r="D91" s="13">
        <v>52</v>
      </c>
      <c r="E91" s="13">
        <v>25</v>
      </c>
      <c r="F91" s="17">
        <v>7509</v>
      </c>
      <c r="G91" s="13">
        <v>3945</v>
      </c>
    </row>
    <row r="92" spans="1:7" x14ac:dyDescent="0.25">
      <c r="A92" s="228" t="s">
        <v>27</v>
      </c>
      <c r="B92" s="73" t="s">
        <v>218</v>
      </c>
      <c r="C92" s="96">
        <v>521</v>
      </c>
      <c r="D92" s="13">
        <v>52</v>
      </c>
      <c r="E92" s="13">
        <v>19.03846153846154</v>
      </c>
      <c r="F92" s="17">
        <v>7691</v>
      </c>
      <c r="G92" s="13">
        <v>8145</v>
      </c>
    </row>
    <row r="93" spans="1:7" x14ac:dyDescent="0.25">
      <c r="A93" s="228" t="s">
        <v>49</v>
      </c>
      <c r="B93" s="73" t="s">
        <v>226</v>
      </c>
      <c r="C93" s="96">
        <v>1760</v>
      </c>
      <c r="D93" s="13">
        <v>52</v>
      </c>
      <c r="E93" s="13">
        <v>30</v>
      </c>
      <c r="F93" s="17">
        <v>7847</v>
      </c>
      <c r="G93" s="13">
        <v>8583</v>
      </c>
    </row>
    <row r="94" spans="1:7" x14ac:dyDescent="0.25">
      <c r="A94" s="228" t="s">
        <v>34</v>
      </c>
      <c r="B94" s="73" t="s">
        <v>236</v>
      </c>
      <c r="C94" s="96">
        <v>2936</v>
      </c>
      <c r="D94" s="13">
        <v>52</v>
      </c>
      <c r="E94" s="13">
        <v>10</v>
      </c>
      <c r="F94" s="17">
        <v>8028</v>
      </c>
      <c r="G94" s="13">
        <v>10378</v>
      </c>
    </row>
    <row r="95" spans="1:7" x14ac:dyDescent="0.25">
      <c r="A95" s="228" t="s">
        <v>62</v>
      </c>
      <c r="B95" s="73" t="s">
        <v>225</v>
      </c>
      <c r="C95" s="96">
        <v>873</v>
      </c>
      <c r="D95" s="13">
        <v>52</v>
      </c>
      <c r="E95" s="13">
        <v>22</v>
      </c>
      <c r="F95" s="17">
        <v>8499</v>
      </c>
      <c r="G95" s="13">
        <v>8500</v>
      </c>
    </row>
    <row r="96" spans="1:7" x14ac:dyDescent="0.25">
      <c r="A96" s="228" t="s">
        <v>47</v>
      </c>
      <c r="B96" s="73" t="s">
        <v>221</v>
      </c>
      <c r="C96" s="96">
        <v>4358</v>
      </c>
      <c r="D96" s="13">
        <v>52</v>
      </c>
      <c r="E96" s="13">
        <v>43</v>
      </c>
      <c r="F96" s="17">
        <v>8553</v>
      </c>
      <c r="G96" s="13">
        <v>8302</v>
      </c>
    </row>
    <row r="97" spans="1:7" x14ac:dyDescent="0.25">
      <c r="A97" s="228" t="s">
        <v>64</v>
      </c>
      <c r="B97" s="73" t="s">
        <v>222</v>
      </c>
      <c r="C97" s="96">
        <v>175437</v>
      </c>
      <c r="D97" s="13">
        <v>52</v>
      </c>
      <c r="E97" s="13">
        <v>51</v>
      </c>
      <c r="F97" s="17">
        <v>8576</v>
      </c>
      <c r="G97" s="13">
        <v>8350</v>
      </c>
    </row>
    <row r="98" spans="1:7" x14ac:dyDescent="0.25">
      <c r="A98" s="228" t="s">
        <v>49</v>
      </c>
      <c r="B98" s="73" t="s">
        <v>217</v>
      </c>
      <c r="C98" s="96">
        <v>1305</v>
      </c>
      <c r="D98" s="13">
        <v>52</v>
      </c>
      <c r="E98" s="13">
        <v>29</v>
      </c>
      <c r="F98" s="17">
        <v>8618</v>
      </c>
      <c r="G98" s="13">
        <v>8058</v>
      </c>
    </row>
    <row r="99" spans="1:7" x14ac:dyDescent="0.25">
      <c r="A99" s="228" t="s">
        <v>64</v>
      </c>
      <c r="B99" s="73" t="s">
        <v>233</v>
      </c>
      <c r="C99" s="96">
        <v>175437</v>
      </c>
      <c r="D99" s="13">
        <v>52</v>
      </c>
      <c r="E99" s="13">
        <v>53</v>
      </c>
      <c r="F99" s="17">
        <v>8636</v>
      </c>
      <c r="G99" s="13">
        <v>10005</v>
      </c>
    </row>
    <row r="100" spans="1:7" ht="34.5" x14ac:dyDescent="0.25">
      <c r="A100" s="80" t="s">
        <v>131</v>
      </c>
      <c r="B100" s="230" t="s">
        <v>571</v>
      </c>
      <c r="C100" s="230" t="s">
        <v>0</v>
      </c>
      <c r="D100" s="231" t="s">
        <v>591</v>
      </c>
      <c r="E100" s="230" t="s">
        <v>621</v>
      </c>
      <c r="F100" s="230" t="s">
        <v>641</v>
      </c>
      <c r="G100" s="230" t="s">
        <v>133</v>
      </c>
    </row>
    <row r="101" spans="1:7" x14ac:dyDescent="0.25">
      <c r="A101" s="228" t="s">
        <v>58</v>
      </c>
      <c r="B101" s="73" t="s">
        <v>224</v>
      </c>
      <c r="C101" s="96">
        <v>1687</v>
      </c>
      <c r="D101" s="13">
        <v>52</v>
      </c>
      <c r="E101" s="13">
        <v>37</v>
      </c>
      <c r="F101" s="17">
        <v>8780</v>
      </c>
      <c r="G101" s="13">
        <v>8376</v>
      </c>
    </row>
    <row r="102" spans="1:7" x14ac:dyDescent="0.25">
      <c r="A102" s="228" t="s">
        <v>53</v>
      </c>
      <c r="B102" s="73" t="s">
        <v>216</v>
      </c>
      <c r="C102" s="96">
        <v>2143</v>
      </c>
      <c r="D102" s="13">
        <v>50</v>
      </c>
      <c r="E102" s="13">
        <v>30</v>
      </c>
      <c r="F102" s="17">
        <v>9131</v>
      </c>
      <c r="G102" s="13">
        <v>7690</v>
      </c>
    </row>
    <row r="103" spans="1:7" x14ac:dyDescent="0.25">
      <c r="A103" s="228" t="s">
        <v>62</v>
      </c>
      <c r="B103" s="73" t="s">
        <v>239</v>
      </c>
      <c r="C103" s="96">
        <v>1265</v>
      </c>
      <c r="D103" s="13">
        <v>52</v>
      </c>
      <c r="E103" s="13">
        <v>34</v>
      </c>
      <c r="F103" s="17">
        <v>9136</v>
      </c>
      <c r="G103" s="13">
        <v>11066</v>
      </c>
    </row>
    <row r="104" spans="1:7" x14ac:dyDescent="0.25">
      <c r="A104" s="228" t="s">
        <v>64</v>
      </c>
      <c r="B104" s="73" t="s">
        <v>234</v>
      </c>
      <c r="C104" s="96">
        <v>1102</v>
      </c>
      <c r="D104" s="13">
        <v>52</v>
      </c>
      <c r="E104" s="13">
        <v>49</v>
      </c>
      <c r="F104" s="17">
        <v>9260</v>
      </c>
      <c r="G104" s="13">
        <v>10211</v>
      </c>
    </row>
    <row r="105" spans="1:7" x14ac:dyDescent="0.25">
      <c r="A105" s="228" t="s">
        <v>39</v>
      </c>
      <c r="B105" s="73" t="s">
        <v>227</v>
      </c>
      <c r="C105" s="96">
        <v>1030</v>
      </c>
      <c r="D105" s="13">
        <v>52</v>
      </c>
      <c r="E105" s="13">
        <v>20</v>
      </c>
      <c r="F105" s="17">
        <v>9274</v>
      </c>
      <c r="G105" s="13">
        <v>8871</v>
      </c>
    </row>
    <row r="106" spans="1:7" x14ac:dyDescent="0.25">
      <c r="A106" s="228" t="s">
        <v>59</v>
      </c>
      <c r="B106" s="73" t="s">
        <v>147</v>
      </c>
      <c r="C106" s="96">
        <v>762</v>
      </c>
      <c r="D106" s="13">
        <v>52</v>
      </c>
      <c r="E106" s="13">
        <v>10</v>
      </c>
      <c r="F106" s="17">
        <v>9278</v>
      </c>
      <c r="G106" s="13">
        <v>746</v>
      </c>
    </row>
    <row r="107" spans="1:7" x14ac:dyDescent="0.25">
      <c r="A107" s="228" t="s">
        <v>59</v>
      </c>
      <c r="B107" s="73" t="s">
        <v>230</v>
      </c>
      <c r="C107" s="96">
        <v>762</v>
      </c>
      <c r="D107" s="13">
        <v>52</v>
      </c>
      <c r="E107" s="13">
        <v>24</v>
      </c>
      <c r="F107" s="17">
        <v>9278</v>
      </c>
      <c r="G107" s="13">
        <v>9093</v>
      </c>
    </row>
    <row r="108" spans="1:7" x14ac:dyDescent="0.25">
      <c r="A108" s="228" t="s">
        <v>61</v>
      </c>
      <c r="B108" s="73" t="s">
        <v>232</v>
      </c>
      <c r="C108" s="96">
        <v>1336</v>
      </c>
      <c r="D108" s="13">
        <v>52</v>
      </c>
      <c r="E108" s="13">
        <v>37.5</v>
      </c>
      <c r="F108" s="17">
        <v>9578</v>
      </c>
      <c r="G108" s="13">
        <v>9987</v>
      </c>
    </row>
    <row r="109" spans="1:7" x14ac:dyDescent="0.25">
      <c r="A109" s="228" t="s">
        <v>128</v>
      </c>
      <c r="B109" s="73" t="s">
        <v>235</v>
      </c>
      <c r="C109" s="96">
        <v>871</v>
      </c>
      <c r="D109" s="13">
        <v>52</v>
      </c>
      <c r="E109" s="13">
        <v>33</v>
      </c>
      <c r="F109" s="17">
        <v>10028</v>
      </c>
      <c r="G109" s="13">
        <v>10281</v>
      </c>
    </row>
    <row r="110" spans="1:7" x14ac:dyDescent="0.25">
      <c r="A110" s="228" t="s">
        <v>62</v>
      </c>
      <c r="B110" s="73" t="s">
        <v>242</v>
      </c>
      <c r="C110" s="96">
        <v>1640</v>
      </c>
      <c r="D110" s="13">
        <v>52</v>
      </c>
      <c r="E110" s="13">
        <v>28</v>
      </c>
      <c r="F110" s="17">
        <v>10068</v>
      </c>
      <c r="G110" s="13">
        <v>11937</v>
      </c>
    </row>
    <row r="111" spans="1:7" x14ac:dyDescent="0.25">
      <c r="A111" s="228" t="s">
        <v>61</v>
      </c>
      <c r="B111" s="73" t="s">
        <v>238</v>
      </c>
      <c r="C111" s="96">
        <v>1355</v>
      </c>
      <c r="D111" s="13">
        <v>52</v>
      </c>
      <c r="E111" s="13">
        <v>28</v>
      </c>
      <c r="F111" s="17">
        <v>10714</v>
      </c>
      <c r="G111" s="13">
        <v>10982</v>
      </c>
    </row>
    <row r="112" spans="1:7" x14ac:dyDescent="0.25">
      <c r="A112" s="228" t="s">
        <v>59</v>
      </c>
      <c r="B112" s="73" t="s">
        <v>586</v>
      </c>
      <c r="C112" s="96">
        <v>339</v>
      </c>
      <c r="D112" s="13">
        <v>52</v>
      </c>
      <c r="E112" s="13">
        <v>26</v>
      </c>
      <c r="F112" s="17">
        <v>10732</v>
      </c>
      <c r="G112" s="13">
        <v>10272</v>
      </c>
    </row>
    <row r="113" spans="1:7" x14ac:dyDescent="0.25">
      <c r="A113" s="228" t="s">
        <v>129</v>
      </c>
      <c r="B113" s="73" t="s">
        <v>251</v>
      </c>
      <c r="C113" s="96">
        <v>2134</v>
      </c>
      <c r="D113" s="13">
        <v>51</v>
      </c>
      <c r="E113" s="13">
        <v>31.372549019607842</v>
      </c>
      <c r="F113" s="17">
        <v>10792</v>
      </c>
      <c r="G113" s="13">
        <v>14559</v>
      </c>
    </row>
    <row r="114" spans="1:7" x14ac:dyDescent="0.25">
      <c r="A114" s="228" t="s">
        <v>27</v>
      </c>
      <c r="B114" s="73" t="s">
        <v>240</v>
      </c>
      <c r="C114" s="96">
        <v>2295</v>
      </c>
      <c r="D114" s="13">
        <v>52</v>
      </c>
      <c r="E114" s="13">
        <v>39.980769230769234</v>
      </c>
      <c r="F114" s="17">
        <v>10827</v>
      </c>
      <c r="G114" s="13">
        <v>11465</v>
      </c>
    </row>
    <row r="115" spans="1:7" x14ac:dyDescent="0.25">
      <c r="A115" s="228" t="s">
        <v>63</v>
      </c>
      <c r="B115" s="73" t="s">
        <v>223</v>
      </c>
      <c r="C115" s="96">
        <v>1342</v>
      </c>
      <c r="D115" s="13">
        <v>52</v>
      </c>
      <c r="E115" s="13">
        <v>15</v>
      </c>
      <c r="F115" s="17">
        <v>10846</v>
      </c>
      <c r="G115" s="13">
        <v>8366</v>
      </c>
    </row>
    <row r="116" spans="1:7" x14ac:dyDescent="0.25">
      <c r="A116" s="228" t="s">
        <v>64</v>
      </c>
      <c r="B116" s="73" t="s">
        <v>243</v>
      </c>
      <c r="C116" s="96">
        <v>175437</v>
      </c>
      <c r="D116" s="13">
        <v>52</v>
      </c>
      <c r="E116" s="13">
        <v>59.78846153846154</v>
      </c>
      <c r="F116" s="17">
        <v>11004</v>
      </c>
      <c r="G116" s="13">
        <v>11952</v>
      </c>
    </row>
    <row r="117" spans="1:7" x14ac:dyDescent="0.25">
      <c r="A117" s="228" t="s">
        <v>22</v>
      </c>
      <c r="B117" s="73" t="s">
        <v>231</v>
      </c>
      <c r="C117" s="96">
        <v>878</v>
      </c>
      <c r="D117" s="13">
        <v>52</v>
      </c>
      <c r="E117" s="13">
        <v>29</v>
      </c>
      <c r="F117" s="17">
        <v>11099</v>
      </c>
      <c r="G117" s="13">
        <v>9796</v>
      </c>
    </row>
    <row r="118" spans="1:7" x14ac:dyDescent="0.25">
      <c r="A118" s="228" t="s">
        <v>44</v>
      </c>
      <c r="B118" s="73" t="s">
        <v>244</v>
      </c>
      <c r="C118" s="96">
        <v>4504</v>
      </c>
      <c r="D118" s="13">
        <v>52</v>
      </c>
      <c r="E118" s="13">
        <v>32</v>
      </c>
      <c r="F118" s="17">
        <v>11854</v>
      </c>
      <c r="G118" s="13">
        <v>12029</v>
      </c>
    </row>
    <row r="119" spans="1:7" x14ac:dyDescent="0.25">
      <c r="A119" s="228" t="s">
        <v>33</v>
      </c>
      <c r="B119" s="73" t="s">
        <v>258</v>
      </c>
      <c r="C119" s="96">
        <v>235</v>
      </c>
      <c r="D119" s="13">
        <v>52</v>
      </c>
      <c r="E119" s="13">
        <v>37.5</v>
      </c>
      <c r="F119" s="17">
        <v>12126</v>
      </c>
      <c r="G119" s="13">
        <v>16613</v>
      </c>
    </row>
    <row r="120" spans="1:7" x14ac:dyDescent="0.25">
      <c r="A120" s="227" t="s">
        <v>132</v>
      </c>
      <c r="B120" s="73" t="s">
        <v>219</v>
      </c>
      <c r="C120" s="96">
        <v>314</v>
      </c>
      <c r="D120" s="13">
        <v>52</v>
      </c>
      <c r="E120" s="13">
        <v>45</v>
      </c>
      <c r="F120" s="17">
        <v>12166</v>
      </c>
      <c r="G120" s="13">
        <v>8300</v>
      </c>
    </row>
    <row r="121" spans="1:7" x14ac:dyDescent="0.25">
      <c r="A121" s="228" t="s">
        <v>30</v>
      </c>
      <c r="B121" s="73" t="s">
        <v>246</v>
      </c>
      <c r="C121" s="96">
        <v>1988</v>
      </c>
      <c r="D121" s="13">
        <v>52</v>
      </c>
      <c r="E121" s="13">
        <v>43.5</v>
      </c>
      <c r="F121" s="17">
        <v>12272</v>
      </c>
      <c r="G121" s="13">
        <v>13647</v>
      </c>
    </row>
    <row r="122" spans="1:7" x14ac:dyDescent="0.25">
      <c r="A122" s="228" t="s">
        <v>18</v>
      </c>
      <c r="B122" s="73" t="s">
        <v>582</v>
      </c>
      <c r="C122" s="96">
        <v>1643</v>
      </c>
      <c r="D122" s="13">
        <v>52</v>
      </c>
      <c r="E122" s="13">
        <v>40</v>
      </c>
      <c r="F122" s="17">
        <v>12502</v>
      </c>
      <c r="G122" s="13">
        <v>11012</v>
      </c>
    </row>
    <row r="123" spans="1:7" x14ac:dyDescent="0.25">
      <c r="A123" s="228" t="s">
        <v>59</v>
      </c>
      <c r="B123" s="73" t="s">
        <v>249</v>
      </c>
      <c r="C123" s="96">
        <v>2038</v>
      </c>
      <c r="D123" s="13">
        <v>52</v>
      </c>
      <c r="E123" s="13">
        <v>30</v>
      </c>
      <c r="F123" s="17">
        <v>12508</v>
      </c>
      <c r="G123" s="13">
        <v>13897</v>
      </c>
    </row>
    <row r="124" spans="1:7" x14ac:dyDescent="0.25">
      <c r="A124" s="228" t="s">
        <v>64</v>
      </c>
      <c r="B124" s="73" t="s">
        <v>247</v>
      </c>
      <c r="C124" s="96">
        <v>1850</v>
      </c>
      <c r="D124" s="13">
        <v>52</v>
      </c>
      <c r="E124" s="13">
        <v>45</v>
      </c>
      <c r="F124" s="17">
        <v>12909</v>
      </c>
      <c r="G124" s="13">
        <v>13683</v>
      </c>
    </row>
    <row r="125" spans="1:7" x14ac:dyDescent="0.25">
      <c r="A125" s="228" t="s">
        <v>61</v>
      </c>
      <c r="B125" s="73" t="s">
        <v>255</v>
      </c>
      <c r="C125" s="96">
        <v>1450</v>
      </c>
      <c r="D125" s="13">
        <v>52</v>
      </c>
      <c r="E125" s="13">
        <v>40.692307692307693</v>
      </c>
      <c r="F125" s="17">
        <v>12914</v>
      </c>
      <c r="G125" s="13">
        <v>16245</v>
      </c>
    </row>
    <row r="126" spans="1:7" x14ac:dyDescent="0.25">
      <c r="A126" s="228" t="s">
        <v>59</v>
      </c>
      <c r="B126" s="73" t="s">
        <v>256</v>
      </c>
      <c r="C126" s="96">
        <v>3330</v>
      </c>
      <c r="D126" s="13">
        <v>52</v>
      </c>
      <c r="E126" s="13">
        <v>40</v>
      </c>
      <c r="F126" s="17">
        <v>14032</v>
      </c>
      <c r="G126" s="13">
        <v>16280</v>
      </c>
    </row>
    <row r="127" spans="1:7" x14ac:dyDescent="0.25">
      <c r="A127" s="228" t="s">
        <v>67</v>
      </c>
      <c r="B127" s="73" t="s">
        <v>245</v>
      </c>
      <c r="C127" s="96">
        <v>3338</v>
      </c>
      <c r="D127" s="13">
        <v>52</v>
      </c>
      <c r="E127" s="13">
        <v>42</v>
      </c>
      <c r="F127" s="17">
        <v>14580</v>
      </c>
      <c r="G127" s="12">
        <v>12426</v>
      </c>
    </row>
    <row r="128" spans="1:7" x14ac:dyDescent="0.25">
      <c r="A128" s="228" t="s">
        <v>58</v>
      </c>
      <c r="B128" s="73" t="s">
        <v>253</v>
      </c>
      <c r="C128" s="96">
        <v>2599</v>
      </c>
      <c r="D128" s="13">
        <v>52</v>
      </c>
      <c r="E128" s="13">
        <v>45</v>
      </c>
      <c r="F128" s="17">
        <v>14767</v>
      </c>
      <c r="G128" s="13">
        <v>15304</v>
      </c>
    </row>
    <row r="129" spans="1:7" x14ac:dyDescent="0.25">
      <c r="A129" s="228" t="s">
        <v>34</v>
      </c>
      <c r="B129" s="73" t="s">
        <v>248</v>
      </c>
      <c r="C129" s="96">
        <v>1877</v>
      </c>
      <c r="D129" s="13">
        <v>52</v>
      </c>
      <c r="E129" s="13">
        <v>19</v>
      </c>
      <c r="F129" s="17">
        <v>14811</v>
      </c>
      <c r="G129" s="13">
        <v>13893</v>
      </c>
    </row>
    <row r="130" spans="1:7" x14ac:dyDescent="0.25">
      <c r="A130" s="228" t="s">
        <v>19</v>
      </c>
      <c r="B130" s="73" t="s">
        <v>254</v>
      </c>
      <c r="C130" s="96">
        <v>2677</v>
      </c>
      <c r="D130" s="13">
        <v>52</v>
      </c>
      <c r="E130" s="13">
        <v>40</v>
      </c>
      <c r="F130" s="17">
        <v>15000</v>
      </c>
      <c r="G130" s="13">
        <v>15500</v>
      </c>
    </row>
    <row r="131" spans="1:7" x14ac:dyDescent="0.25">
      <c r="A131" s="228" t="s">
        <v>33</v>
      </c>
      <c r="B131" s="73" t="s">
        <v>279</v>
      </c>
      <c r="C131" s="96">
        <v>1041</v>
      </c>
      <c r="D131" s="13">
        <v>52</v>
      </c>
      <c r="E131" s="13">
        <v>44.5</v>
      </c>
      <c r="F131" s="17">
        <v>15178</v>
      </c>
      <c r="G131" s="13">
        <v>26203</v>
      </c>
    </row>
    <row r="132" spans="1:7" x14ac:dyDescent="0.25">
      <c r="A132" s="228" t="s">
        <v>49</v>
      </c>
      <c r="B132" s="73" t="s">
        <v>277</v>
      </c>
      <c r="C132" s="96">
        <v>2637</v>
      </c>
      <c r="D132" s="13">
        <v>52</v>
      </c>
      <c r="E132" s="13">
        <v>35</v>
      </c>
      <c r="F132" s="17">
        <v>15369</v>
      </c>
      <c r="G132" s="13">
        <v>25121</v>
      </c>
    </row>
    <row r="133" spans="1:7" ht="34.5" x14ac:dyDescent="0.25">
      <c r="A133" s="80" t="s">
        <v>131</v>
      </c>
      <c r="B133" s="230" t="s">
        <v>571</v>
      </c>
      <c r="C133" s="230" t="s">
        <v>0</v>
      </c>
      <c r="D133" s="231" t="s">
        <v>591</v>
      </c>
      <c r="E133" s="230" t="s">
        <v>621</v>
      </c>
      <c r="F133" s="230" t="s">
        <v>641</v>
      </c>
      <c r="G133" s="230" t="s">
        <v>133</v>
      </c>
    </row>
    <row r="134" spans="1:7" x14ac:dyDescent="0.25">
      <c r="A134" s="228" t="s">
        <v>27</v>
      </c>
      <c r="B134" s="73" t="s">
        <v>260</v>
      </c>
      <c r="C134" s="96">
        <v>1734</v>
      </c>
      <c r="D134" s="13">
        <v>52</v>
      </c>
      <c r="E134" s="13">
        <v>39.980769230769234</v>
      </c>
      <c r="F134" s="17">
        <v>15803</v>
      </c>
      <c r="G134" s="13">
        <v>16843</v>
      </c>
    </row>
    <row r="135" spans="1:7" x14ac:dyDescent="0.25">
      <c r="A135" s="228" t="s">
        <v>126</v>
      </c>
      <c r="B135" s="73" t="s">
        <v>266</v>
      </c>
      <c r="C135" s="96">
        <v>4611</v>
      </c>
      <c r="D135" s="13">
        <v>52</v>
      </c>
      <c r="E135" s="13">
        <v>36</v>
      </c>
      <c r="F135" s="17">
        <v>16160</v>
      </c>
      <c r="G135" s="13">
        <v>18278</v>
      </c>
    </row>
    <row r="136" spans="1:7" x14ac:dyDescent="0.25">
      <c r="A136" s="228" t="s">
        <v>17</v>
      </c>
      <c r="B136" s="73" t="s">
        <v>252</v>
      </c>
      <c r="C136" s="96">
        <v>2196</v>
      </c>
      <c r="D136" s="13">
        <v>52</v>
      </c>
      <c r="E136" s="13">
        <v>35.480769230769234</v>
      </c>
      <c r="F136" s="17">
        <v>16470</v>
      </c>
      <c r="G136" s="13">
        <v>15073</v>
      </c>
    </row>
    <row r="137" spans="1:7" x14ac:dyDescent="0.25">
      <c r="A137" s="228" t="s">
        <v>26</v>
      </c>
      <c r="B137" s="73" t="s">
        <v>264</v>
      </c>
      <c r="C137" s="96">
        <v>3942</v>
      </c>
      <c r="D137" s="13">
        <v>52</v>
      </c>
      <c r="E137" s="13">
        <v>48</v>
      </c>
      <c r="F137" s="17">
        <v>16861</v>
      </c>
      <c r="G137" s="13">
        <v>17468</v>
      </c>
    </row>
    <row r="138" spans="1:7" x14ac:dyDescent="0.25">
      <c r="A138" s="228" t="s">
        <v>125</v>
      </c>
      <c r="B138" s="73" t="s">
        <v>265</v>
      </c>
      <c r="C138" s="96">
        <v>768</v>
      </c>
      <c r="D138" s="13">
        <v>51</v>
      </c>
      <c r="E138" s="13">
        <v>37.96078431372549</v>
      </c>
      <c r="F138" s="17">
        <v>17886</v>
      </c>
      <c r="G138" s="13">
        <v>18159</v>
      </c>
    </row>
    <row r="139" spans="1:7" x14ac:dyDescent="0.25">
      <c r="A139" s="228" t="s">
        <v>49</v>
      </c>
      <c r="B139" s="73" t="s">
        <v>268</v>
      </c>
      <c r="C139" s="96">
        <v>1925</v>
      </c>
      <c r="D139" s="13">
        <v>52</v>
      </c>
      <c r="E139" s="13">
        <v>33</v>
      </c>
      <c r="F139" s="17">
        <v>17968</v>
      </c>
      <c r="G139" s="13">
        <v>18988</v>
      </c>
    </row>
    <row r="140" spans="1:7" x14ac:dyDescent="0.25">
      <c r="A140" s="228" t="s">
        <v>61</v>
      </c>
      <c r="B140" s="73" t="s">
        <v>262</v>
      </c>
      <c r="C140" s="96">
        <v>3445</v>
      </c>
      <c r="D140" s="13">
        <v>52</v>
      </c>
      <c r="E140" s="13">
        <v>37.5</v>
      </c>
      <c r="F140" s="17">
        <v>18181</v>
      </c>
      <c r="G140" s="13">
        <v>16965</v>
      </c>
    </row>
    <row r="141" spans="1:7" x14ac:dyDescent="0.25">
      <c r="A141" s="227" t="s">
        <v>132</v>
      </c>
      <c r="B141" s="73" t="s">
        <v>250</v>
      </c>
      <c r="C141" s="96">
        <v>2595</v>
      </c>
      <c r="D141" s="13">
        <v>52</v>
      </c>
      <c r="E141" s="13">
        <v>45</v>
      </c>
      <c r="F141" s="17">
        <v>18585</v>
      </c>
      <c r="G141" s="13">
        <v>13905</v>
      </c>
    </row>
    <row r="142" spans="1:7" x14ac:dyDescent="0.25">
      <c r="A142" s="228" t="s">
        <v>31</v>
      </c>
      <c r="B142" s="73" t="s">
        <v>257</v>
      </c>
      <c r="C142" s="96">
        <v>7549</v>
      </c>
      <c r="D142" s="13">
        <v>52</v>
      </c>
      <c r="E142" s="13">
        <v>49</v>
      </c>
      <c r="F142" s="17">
        <v>18596</v>
      </c>
      <c r="G142" s="13">
        <v>16491</v>
      </c>
    </row>
    <row r="143" spans="1:7" x14ac:dyDescent="0.25">
      <c r="A143" s="228" t="s">
        <v>63</v>
      </c>
      <c r="B143" s="73" t="s">
        <v>259</v>
      </c>
      <c r="C143" s="96">
        <v>44578</v>
      </c>
      <c r="D143" s="13">
        <v>52</v>
      </c>
      <c r="E143" s="13">
        <v>48</v>
      </c>
      <c r="F143" s="17">
        <v>18600</v>
      </c>
      <c r="G143" s="13">
        <v>16716</v>
      </c>
    </row>
    <row r="144" spans="1:7" x14ac:dyDescent="0.25">
      <c r="A144" s="228" t="s">
        <v>61</v>
      </c>
      <c r="B144" s="73" t="s">
        <v>263</v>
      </c>
      <c r="C144" s="96">
        <v>22160</v>
      </c>
      <c r="D144" s="13">
        <v>52</v>
      </c>
      <c r="E144" s="13">
        <v>40.5</v>
      </c>
      <c r="F144" s="17">
        <v>18963</v>
      </c>
      <c r="G144" s="13">
        <v>17387</v>
      </c>
    </row>
    <row r="145" spans="1:7" x14ac:dyDescent="0.25">
      <c r="A145" s="228" t="s">
        <v>49</v>
      </c>
      <c r="B145" s="73" t="s">
        <v>274</v>
      </c>
      <c r="C145" s="96">
        <v>3562</v>
      </c>
      <c r="D145" s="13">
        <v>52</v>
      </c>
      <c r="E145" s="13">
        <v>35</v>
      </c>
      <c r="F145" s="17">
        <v>19152</v>
      </c>
      <c r="G145" s="13">
        <v>21427</v>
      </c>
    </row>
    <row r="146" spans="1:7" x14ac:dyDescent="0.25">
      <c r="A146" s="228" t="s">
        <v>56</v>
      </c>
      <c r="B146" s="73" t="s">
        <v>267</v>
      </c>
      <c r="C146" s="96">
        <v>1896</v>
      </c>
      <c r="D146" s="13">
        <v>52</v>
      </c>
      <c r="E146" s="13">
        <v>46.846153846153847</v>
      </c>
      <c r="F146" s="17">
        <v>20237</v>
      </c>
      <c r="G146" s="13">
        <v>18354</v>
      </c>
    </row>
    <row r="147" spans="1:7" x14ac:dyDescent="0.25">
      <c r="A147" s="227" t="s">
        <v>51</v>
      </c>
      <c r="B147" s="73" t="s">
        <v>278</v>
      </c>
      <c r="C147" s="96">
        <v>1569</v>
      </c>
      <c r="D147" s="13">
        <v>50</v>
      </c>
      <c r="E147" s="13">
        <v>46</v>
      </c>
      <c r="F147" s="17">
        <v>20396</v>
      </c>
      <c r="G147" s="13">
        <v>25958</v>
      </c>
    </row>
    <row r="148" spans="1:7" x14ac:dyDescent="0.25">
      <c r="A148" s="228" t="s">
        <v>61</v>
      </c>
      <c r="B148" s="73" t="s">
        <v>270</v>
      </c>
      <c r="C148" s="95" t="s">
        <v>446</v>
      </c>
      <c r="D148" s="13">
        <v>52</v>
      </c>
      <c r="E148" s="13">
        <v>28</v>
      </c>
      <c r="F148" s="17">
        <v>20636</v>
      </c>
      <c r="G148" s="13">
        <v>20242</v>
      </c>
    </row>
    <row r="149" spans="1:7" x14ac:dyDescent="0.25">
      <c r="A149" s="228" t="s">
        <v>42</v>
      </c>
      <c r="B149" s="73" t="s">
        <v>581</v>
      </c>
      <c r="C149" s="96">
        <v>439</v>
      </c>
      <c r="D149" s="13">
        <v>50</v>
      </c>
      <c r="E149" s="13">
        <v>41.6</v>
      </c>
      <c r="F149" s="17">
        <v>20893</v>
      </c>
      <c r="G149" s="13">
        <v>26413</v>
      </c>
    </row>
    <row r="150" spans="1:7" x14ac:dyDescent="0.25">
      <c r="A150" s="228" t="s">
        <v>61</v>
      </c>
      <c r="B150" s="73" t="s">
        <v>269</v>
      </c>
      <c r="C150" s="96">
        <v>2493</v>
      </c>
      <c r="D150" s="13">
        <v>52</v>
      </c>
      <c r="E150" s="13">
        <v>44</v>
      </c>
      <c r="F150" s="17">
        <v>20919</v>
      </c>
      <c r="G150" s="13">
        <v>19400</v>
      </c>
    </row>
    <row r="151" spans="1:7" x14ac:dyDescent="0.25">
      <c r="A151" s="227" t="s">
        <v>16</v>
      </c>
      <c r="B151" s="73" t="s">
        <v>273</v>
      </c>
      <c r="C151" s="96">
        <v>1485</v>
      </c>
      <c r="D151" s="13">
        <v>48</v>
      </c>
      <c r="E151" s="13">
        <v>40.5</v>
      </c>
      <c r="F151" s="17">
        <v>22252</v>
      </c>
      <c r="G151" s="13">
        <v>21205</v>
      </c>
    </row>
    <row r="152" spans="1:7" x14ac:dyDescent="0.25">
      <c r="A152" s="228" t="s">
        <v>64</v>
      </c>
      <c r="B152" s="73" t="s">
        <v>276</v>
      </c>
      <c r="C152" s="96">
        <v>175437</v>
      </c>
      <c r="D152" s="13">
        <v>52</v>
      </c>
      <c r="E152" s="13">
        <v>59.78846153846154</v>
      </c>
      <c r="F152" s="17">
        <v>22920</v>
      </c>
      <c r="G152" s="13">
        <v>24911</v>
      </c>
    </row>
    <row r="153" spans="1:7" x14ac:dyDescent="0.25">
      <c r="A153" s="228" t="s">
        <v>40</v>
      </c>
      <c r="B153" s="73" t="s">
        <v>573</v>
      </c>
      <c r="C153" s="96">
        <v>8425</v>
      </c>
      <c r="D153" s="13">
        <v>29</v>
      </c>
      <c r="E153" s="13">
        <v>36.137931034482762</v>
      </c>
      <c r="F153" s="17">
        <v>23297</v>
      </c>
      <c r="G153" s="12"/>
    </row>
    <row r="154" spans="1:7" x14ac:dyDescent="0.25">
      <c r="A154" s="228" t="s">
        <v>61</v>
      </c>
      <c r="B154" s="73" t="s">
        <v>282</v>
      </c>
      <c r="C154" s="96">
        <v>5710</v>
      </c>
      <c r="D154" s="13">
        <v>52</v>
      </c>
      <c r="E154" s="13">
        <v>45.5</v>
      </c>
      <c r="F154" s="17">
        <v>24028</v>
      </c>
      <c r="G154" s="13">
        <v>28038</v>
      </c>
    </row>
    <row r="155" spans="1:7" x14ac:dyDescent="0.25">
      <c r="A155" s="228" t="s">
        <v>41</v>
      </c>
      <c r="B155" s="73" t="s">
        <v>271</v>
      </c>
      <c r="C155" s="96">
        <v>2149</v>
      </c>
      <c r="D155" s="13">
        <v>52</v>
      </c>
      <c r="E155" s="13">
        <v>49</v>
      </c>
      <c r="F155" s="17">
        <v>24055</v>
      </c>
      <c r="G155" s="13">
        <v>20587</v>
      </c>
    </row>
    <row r="156" spans="1:7" x14ac:dyDescent="0.25">
      <c r="A156" s="228" t="s">
        <v>59</v>
      </c>
      <c r="B156" s="73" t="s">
        <v>241</v>
      </c>
      <c r="C156" s="96">
        <v>935</v>
      </c>
      <c r="D156" s="13">
        <v>52</v>
      </c>
      <c r="E156" s="13">
        <v>30</v>
      </c>
      <c r="F156" s="17">
        <v>25204</v>
      </c>
      <c r="G156" s="13">
        <v>11914</v>
      </c>
    </row>
    <row r="157" spans="1:7" x14ac:dyDescent="0.25">
      <c r="A157" s="228" t="s">
        <v>62</v>
      </c>
      <c r="B157" s="73" t="s">
        <v>280</v>
      </c>
      <c r="C157" s="96">
        <v>1680</v>
      </c>
      <c r="D157" s="13">
        <v>52</v>
      </c>
      <c r="E157" s="13">
        <v>34</v>
      </c>
      <c r="F157" s="17">
        <v>25378</v>
      </c>
      <c r="G157" s="13">
        <v>27301</v>
      </c>
    </row>
    <row r="158" spans="1:7" x14ac:dyDescent="0.25">
      <c r="A158" s="228" t="s">
        <v>58</v>
      </c>
      <c r="B158" s="73" t="s">
        <v>272</v>
      </c>
      <c r="C158" s="96">
        <v>1754</v>
      </c>
      <c r="D158" s="13">
        <v>52</v>
      </c>
      <c r="E158" s="13">
        <v>44.5</v>
      </c>
      <c r="F158" s="17">
        <v>25549</v>
      </c>
      <c r="G158" s="13">
        <v>20656</v>
      </c>
    </row>
    <row r="159" spans="1:7" x14ac:dyDescent="0.25">
      <c r="A159" s="228" t="s">
        <v>53</v>
      </c>
      <c r="B159" s="73" t="s">
        <v>588</v>
      </c>
      <c r="C159" s="96">
        <v>5502</v>
      </c>
      <c r="D159" s="13">
        <v>50</v>
      </c>
      <c r="E159" s="13">
        <v>42</v>
      </c>
      <c r="F159" s="17">
        <v>28600</v>
      </c>
      <c r="G159" s="13">
        <v>26697</v>
      </c>
    </row>
    <row r="160" spans="1:7" x14ac:dyDescent="0.25">
      <c r="A160" s="228" t="s">
        <v>26</v>
      </c>
      <c r="B160" s="73" t="s">
        <v>286</v>
      </c>
      <c r="C160" s="96">
        <v>4970</v>
      </c>
      <c r="D160" s="13">
        <v>51</v>
      </c>
      <c r="E160" s="13">
        <v>40</v>
      </c>
      <c r="F160" s="17">
        <v>28731</v>
      </c>
      <c r="G160" s="13">
        <v>35650</v>
      </c>
    </row>
    <row r="161" spans="1:7" x14ac:dyDescent="0.25">
      <c r="A161" s="228" t="s">
        <v>125</v>
      </c>
      <c r="B161" s="73" t="s">
        <v>275</v>
      </c>
      <c r="C161" s="96">
        <v>186</v>
      </c>
      <c r="D161" s="13">
        <v>51</v>
      </c>
      <c r="E161" s="13">
        <v>37.96078431372549</v>
      </c>
      <c r="F161" s="17">
        <v>29808</v>
      </c>
      <c r="G161" s="13">
        <v>22196</v>
      </c>
    </row>
    <row r="162" spans="1:7" x14ac:dyDescent="0.25">
      <c r="A162" s="228" t="s">
        <v>61</v>
      </c>
      <c r="B162" s="73" t="s">
        <v>283</v>
      </c>
      <c r="C162" s="96">
        <v>4245</v>
      </c>
      <c r="D162" s="13">
        <v>52</v>
      </c>
      <c r="E162" s="13">
        <v>41.5</v>
      </c>
      <c r="F162" s="17">
        <v>29974</v>
      </c>
      <c r="G162" s="13">
        <v>33183</v>
      </c>
    </row>
    <row r="163" spans="1:7" x14ac:dyDescent="0.25">
      <c r="A163" s="228" t="s">
        <v>59</v>
      </c>
      <c r="B163" s="73" t="s">
        <v>292</v>
      </c>
      <c r="C163" s="96">
        <v>5347</v>
      </c>
      <c r="D163" s="13">
        <v>52</v>
      </c>
      <c r="E163" s="13">
        <v>54</v>
      </c>
      <c r="F163" s="17">
        <v>30565</v>
      </c>
      <c r="G163" s="13">
        <v>42290</v>
      </c>
    </row>
    <row r="164" spans="1:7" x14ac:dyDescent="0.25">
      <c r="A164" s="228" t="s">
        <v>53</v>
      </c>
      <c r="B164" s="73" t="s">
        <v>587</v>
      </c>
      <c r="C164" s="96">
        <v>11203</v>
      </c>
      <c r="D164" s="13">
        <v>50</v>
      </c>
      <c r="E164" s="13">
        <v>43.92</v>
      </c>
      <c r="F164" s="317">
        <v>31663</v>
      </c>
      <c r="G164" s="13">
        <v>29275</v>
      </c>
    </row>
    <row r="165" spans="1:7" x14ac:dyDescent="0.25">
      <c r="A165" s="227" t="s">
        <v>40</v>
      </c>
      <c r="B165" s="73" t="s">
        <v>281</v>
      </c>
      <c r="C165" s="96">
        <v>6518</v>
      </c>
      <c r="D165" s="13">
        <v>52</v>
      </c>
      <c r="E165" s="13">
        <v>36.596153846153847</v>
      </c>
      <c r="F165" s="17">
        <v>32629</v>
      </c>
      <c r="G165" s="13">
        <v>27939</v>
      </c>
    </row>
    <row r="166" spans="1:7" ht="34.5" x14ac:dyDescent="0.25">
      <c r="A166" s="80" t="s">
        <v>131</v>
      </c>
      <c r="B166" s="230" t="s">
        <v>571</v>
      </c>
      <c r="C166" s="230" t="s">
        <v>0</v>
      </c>
      <c r="D166" s="231" t="s">
        <v>591</v>
      </c>
      <c r="E166" s="230" t="s">
        <v>621</v>
      </c>
      <c r="F166" s="230" t="s">
        <v>641</v>
      </c>
      <c r="G166" s="230" t="s">
        <v>133</v>
      </c>
    </row>
    <row r="167" spans="1:7" x14ac:dyDescent="0.25">
      <c r="A167" s="228" t="s">
        <v>41</v>
      </c>
      <c r="B167" s="73" t="s">
        <v>577</v>
      </c>
      <c r="C167" s="96">
        <v>1528</v>
      </c>
      <c r="D167" s="13">
        <v>52</v>
      </c>
      <c r="E167" s="13">
        <v>46</v>
      </c>
      <c r="F167" s="17">
        <v>33212</v>
      </c>
      <c r="G167" s="13">
        <v>31123</v>
      </c>
    </row>
    <row r="168" spans="1:7" x14ac:dyDescent="0.25">
      <c r="A168" s="228" t="s">
        <v>42</v>
      </c>
      <c r="B168" s="73" t="s">
        <v>580</v>
      </c>
      <c r="C168" s="96">
        <v>1526</v>
      </c>
      <c r="D168" s="13">
        <v>50</v>
      </c>
      <c r="E168" s="13">
        <v>47.84</v>
      </c>
      <c r="F168" s="17">
        <v>33647</v>
      </c>
      <c r="G168" s="13">
        <v>26413</v>
      </c>
    </row>
    <row r="169" spans="1:7" x14ac:dyDescent="0.25">
      <c r="A169" s="228" t="s">
        <v>24</v>
      </c>
      <c r="B169" s="73" t="s">
        <v>287</v>
      </c>
      <c r="C169" s="96">
        <v>12206</v>
      </c>
      <c r="D169" s="13">
        <v>52</v>
      </c>
      <c r="E169" s="13">
        <v>45.365384615384613</v>
      </c>
      <c r="F169" s="17">
        <v>34286</v>
      </c>
      <c r="G169" s="13">
        <v>36497</v>
      </c>
    </row>
    <row r="170" spans="1:7" x14ac:dyDescent="0.25">
      <c r="A170" s="228" t="s">
        <v>41</v>
      </c>
      <c r="B170" s="73" t="s">
        <v>284</v>
      </c>
      <c r="C170" s="96">
        <v>2251</v>
      </c>
      <c r="D170" s="13">
        <v>52</v>
      </c>
      <c r="E170" s="13">
        <v>45</v>
      </c>
      <c r="F170" s="17">
        <v>36365</v>
      </c>
      <c r="G170" s="13">
        <v>34729</v>
      </c>
    </row>
    <row r="171" spans="1:7" x14ac:dyDescent="0.25">
      <c r="A171" s="228" t="s">
        <v>58</v>
      </c>
      <c r="B171" s="73" t="s">
        <v>285</v>
      </c>
      <c r="C171" s="96">
        <v>4838</v>
      </c>
      <c r="D171" s="13">
        <v>52</v>
      </c>
      <c r="E171" s="13">
        <v>45</v>
      </c>
      <c r="F171" s="17">
        <v>36530</v>
      </c>
      <c r="G171" s="13">
        <v>35259</v>
      </c>
    </row>
    <row r="172" spans="1:7" x14ac:dyDescent="0.25">
      <c r="A172" s="228" t="s">
        <v>64</v>
      </c>
      <c r="B172" s="73" t="s">
        <v>289</v>
      </c>
      <c r="C172" s="96">
        <v>11721</v>
      </c>
      <c r="D172" s="13">
        <v>52</v>
      </c>
      <c r="E172" s="13">
        <v>48</v>
      </c>
      <c r="F172" s="17">
        <v>36813</v>
      </c>
      <c r="G172" s="13">
        <v>39216</v>
      </c>
    </row>
    <row r="173" spans="1:7" x14ac:dyDescent="0.25">
      <c r="A173" s="228" t="s">
        <v>55</v>
      </c>
      <c r="B173" s="73" t="s">
        <v>578</v>
      </c>
      <c r="C173" s="96">
        <v>3978</v>
      </c>
      <c r="D173" s="13">
        <v>52</v>
      </c>
      <c r="E173" s="13">
        <v>40</v>
      </c>
      <c r="F173" s="17">
        <v>37761</v>
      </c>
      <c r="G173" s="13">
        <v>29675</v>
      </c>
    </row>
    <row r="174" spans="1:7" x14ac:dyDescent="0.25">
      <c r="A174" s="228" t="s">
        <v>49</v>
      </c>
      <c r="B174" s="73" t="s">
        <v>294</v>
      </c>
      <c r="C174" s="96">
        <v>5787</v>
      </c>
      <c r="D174" s="13">
        <v>52</v>
      </c>
      <c r="E174" s="13">
        <v>48.5</v>
      </c>
      <c r="F174" s="17">
        <v>38315</v>
      </c>
      <c r="G174" s="13">
        <v>42657</v>
      </c>
    </row>
    <row r="175" spans="1:7" x14ac:dyDescent="0.25">
      <c r="A175" s="228" t="s">
        <v>62</v>
      </c>
      <c r="B175" s="73" t="s">
        <v>290</v>
      </c>
      <c r="C175" s="96">
        <v>996</v>
      </c>
      <c r="D175" s="13">
        <v>52</v>
      </c>
      <c r="E175" s="13">
        <v>48</v>
      </c>
      <c r="F175" s="17">
        <v>39338</v>
      </c>
      <c r="G175" s="13">
        <v>41663</v>
      </c>
    </row>
    <row r="176" spans="1:7" x14ac:dyDescent="0.25">
      <c r="A176" s="228" t="s">
        <v>32</v>
      </c>
      <c r="B176" s="73" t="s">
        <v>585</v>
      </c>
      <c r="C176" s="96">
        <v>7483</v>
      </c>
      <c r="D176" s="13">
        <v>52</v>
      </c>
      <c r="E176" s="13">
        <v>44</v>
      </c>
      <c r="F176" s="17">
        <v>39515</v>
      </c>
      <c r="G176" s="13">
        <v>30297</v>
      </c>
    </row>
    <row r="177" spans="1:7" x14ac:dyDescent="0.25">
      <c r="A177" s="228" t="s">
        <v>58</v>
      </c>
      <c r="B177" s="73" t="s">
        <v>297</v>
      </c>
      <c r="C177" s="96">
        <v>5030</v>
      </c>
      <c r="D177" s="13">
        <v>52</v>
      </c>
      <c r="E177" s="13">
        <v>46</v>
      </c>
      <c r="F177" s="17">
        <v>39907</v>
      </c>
      <c r="G177" s="13">
        <v>45156</v>
      </c>
    </row>
    <row r="178" spans="1:7" x14ac:dyDescent="0.25">
      <c r="A178" s="228" t="s">
        <v>62</v>
      </c>
      <c r="B178" s="73" t="s">
        <v>298</v>
      </c>
      <c r="C178" s="96">
        <v>1232</v>
      </c>
      <c r="D178" s="13">
        <v>52</v>
      </c>
      <c r="E178" s="13">
        <v>43.5</v>
      </c>
      <c r="F178" s="17">
        <v>40955</v>
      </c>
      <c r="G178" s="13">
        <v>45532</v>
      </c>
    </row>
    <row r="179" spans="1:7" x14ac:dyDescent="0.25">
      <c r="A179" s="228" t="s">
        <v>61</v>
      </c>
      <c r="B179" s="73" t="s">
        <v>295</v>
      </c>
      <c r="C179" s="96">
        <v>4406</v>
      </c>
      <c r="D179" s="13">
        <v>52</v>
      </c>
      <c r="E179" s="13">
        <v>49</v>
      </c>
      <c r="F179" s="17">
        <v>40984</v>
      </c>
      <c r="G179" s="13">
        <v>43060</v>
      </c>
    </row>
    <row r="180" spans="1:7" x14ac:dyDescent="0.25">
      <c r="A180" s="228" t="s">
        <v>61</v>
      </c>
      <c r="B180" s="73" t="s">
        <v>301</v>
      </c>
      <c r="C180" s="96">
        <v>7041</v>
      </c>
      <c r="D180" s="13">
        <v>52</v>
      </c>
      <c r="E180" s="13">
        <v>50</v>
      </c>
      <c r="F180" s="17">
        <v>41204</v>
      </c>
      <c r="G180" s="13">
        <v>49021</v>
      </c>
    </row>
    <row r="181" spans="1:7" x14ac:dyDescent="0.25">
      <c r="A181" s="228" t="s">
        <v>53</v>
      </c>
      <c r="B181" s="73" t="s">
        <v>288</v>
      </c>
      <c r="C181" s="96">
        <v>7198</v>
      </c>
      <c r="D181" s="13">
        <v>50</v>
      </c>
      <c r="E181" s="13">
        <v>42</v>
      </c>
      <c r="F181" s="17">
        <v>42817</v>
      </c>
      <c r="G181" s="13">
        <v>38227</v>
      </c>
    </row>
    <row r="182" spans="1:7" x14ac:dyDescent="0.25">
      <c r="A182" s="228" t="s">
        <v>29</v>
      </c>
      <c r="B182" s="73" t="s">
        <v>296</v>
      </c>
      <c r="C182" s="96">
        <v>14954</v>
      </c>
      <c r="D182" s="13">
        <v>52</v>
      </c>
      <c r="E182" s="13">
        <v>48.346153846153847</v>
      </c>
      <c r="F182" s="17">
        <v>43025</v>
      </c>
      <c r="G182" s="13">
        <v>44557</v>
      </c>
    </row>
    <row r="183" spans="1:7" x14ac:dyDescent="0.25">
      <c r="A183" s="228" t="s">
        <v>28</v>
      </c>
      <c r="B183" s="73" t="s">
        <v>300</v>
      </c>
      <c r="C183" s="96">
        <v>12956</v>
      </c>
      <c r="D183" s="13">
        <v>52</v>
      </c>
      <c r="E183" s="13">
        <v>43</v>
      </c>
      <c r="F183" s="17">
        <v>43605</v>
      </c>
      <c r="G183" s="13">
        <v>47809</v>
      </c>
    </row>
    <row r="184" spans="1:7" x14ac:dyDescent="0.25">
      <c r="A184" s="228" t="s">
        <v>43</v>
      </c>
      <c r="B184" s="73" t="s">
        <v>291</v>
      </c>
      <c r="C184" s="96">
        <v>2834</v>
      </c>
      <c r="D184" s="13">
        <v>52</v>
      </c>
      <c r="E184" s="13">
        <v>16</v>
      </c>
      <c r="F184" s="17">
        <v>44161</v>
      </c>
      <c r="G184" s="13">
        <v>41713</v>
      </c>
    </row>
    <row r="185" spans="1:7" x14ac:dyDescent="0.25">
      <c r="A185" s="228" t="s">
        <v>473</v>
      </c>
      <c r="B185" s="73" t="s">
        <v>299</v>
      </c>
      <c r="C185" s="96">
        <v>15590</v>
      </c>
      <c r="D185" s="13">
        <v>52</v>
      </c>
      <c r="E185" s="13">
        <v>41.53846153846154</v>
      </c>
      <c r="F185" s="17">
        <v>46213</v>
      </c>
      <c r="G185" s="13">
        <v>47469</v>
      </c>
    </row>
    <row r="186" spans="1:7" x14ac:dyDescent="0.25">
      <c r="A186" s="228" t="s">
        <v>33</v>
      </c>
      <c r="B186" s="73" t="s">
        <v>293</v>
      </c>
      <c r="C186" s="96">
        <v>6466</v>
      </c>
      <c r="D186" s="13">
        <v>52</v>
      </c>
      <c r="E186" s="13">
        <v>53</v>
      </c>
      <c r="F186" s="17">
        <v>47314</v>
      </c>
      <c r="G186" s="13">
        <v>42556</v>
      </c>
    </row>
    <row r="187" spans="1:7" x14ac:dyDescent="0.25">
      <c r="A187" s="228" t="s">
        <v>40</v>
      </c>
      <c r="B187" s="73" t="s">
        <v>304</v>
      </c>
      <c r="C187" s="96">
        <v>2238</v>
      </c>
      <c r="D187" s="13">
        <v>52</v>
      </c>
      <c r="E187" s="13">
        <v>47.32692307692308</v>
      </c>
      <c r="F187" s="17">
        <v>48209</v>
      </c>
      <c r="G187" s="13">
        <v>53533</v>
      </c>
    </row>
    <row r="188" spans="1:7" x14ac:dyDescent="0.25">
      <c r="A188" s="228" t="s">
        <v>34</v>
      </c>
      <c r="B188" s="73" t="s">
        <v>302</v>
      </c>
      <c r="C188" s="96">
        <v>10495</v>
      </c>
      <c r="D188" s="13">
        <v>52</v>
      </c>
      <c r="E188" s="13">
        <v>48</v>
      </c>
      <c r="F188" s="17">
        <v>49939</v>
      </c>
      <c r="G188" s="13">
        <v>52480</v>
      </c>
    </row>
    <row r="189" spans="1:7" x14ac:dyDescent="0.25">
      <c r="A189" s="228" t="s">
        <v>37</v>
      </c>
      <c r="B189" s="73" t="s">
        <v>589</v>
      </c>
      <c r="C189" s="96">
        <v>11517</v>
      </c>
      <c r="D189" s="13">
        <v>52</v>
      </c>
      <c r="E189" s="13">
        <v>49</v>
      </c>
      <c r="F189" s="17">
        <v>50220</v>
      </c>
      <c r="G189" s="13">
        <v>19447</v>
      </c>
    </row>
    <row r="190" spans="1:7" x14ac:dyDescent="0.25">
      <c r="A190" s="228" t="s">
        <v>63</v>
      </c>
      <c r="B190" s="73" t="s">
        <v>574</v>
      </c>
      <c r="C190" s="96">
        <v>9994</v>
      </c>
      <c r="D190" s="13">
        <v>52</v>
      </c>
      <c r="E190" s="13">
        <v>54</v>
      </c>
      <c r="F190" s="17">
        <v>50684</v>
      </c>
      <c r="G190" s="13">
        <v>54727</v>
      </c>
    </row>
    <row r="191" spans="1:7" x14ac:dyDescent="0.25">
      <c r="A191" s="228" t="s">
        <v>64</v>
      </c>
      <c r="B191" s="73" t="s">
        <v>303</v>
      </c>
      <c r="C191" s="96">
        <v>175437</v>
      </c>
      <c r="D191" s="13">
        <v>52</v>
      </c>
      <c r="E191" s="13">
        <v>69</v>
      </c>
      <c r="F191" s="17">
        <v>50867</v>
      </c>
      <c r="G191" s="13">
        <v>53224</v>
      </c>
    </row>
    <row r="192" spans="1:7" x14ac:dyDescent="0.25">
      <c r="A192" s="228" t="s">
        <v>124</v>
      </c>
      <c r="B192" s="73" t="s">
        <v>305</v>
      </c>
      <c r="C192" s="96">
        <v>25182</v>
      </c>
      <c r="D192" s="13">
        <v>52</v>
      </c>
      <c r="E192" s="13">
        <v>46</v>
      </c>
      <c r="F192" s="17">
        <v>54968</v>
      </c>
      <c r="G192" s="13">
        <v>54411</v>
      </c>
    </row>
    <row r="193" spans="1:7" x14ac:dyDescent="0.25">
      <c r="A193" s="228" t="s">
        <v>47</v>
      </c>
      <c r="B193" s="73" t="s">
        <v>307</v>
      </c>
      <c r="C193" s="96">
        <v>33418</v>
      </c>
      <c r="D193" s="13">
        <v>52</v>
      </c>
      <c r="E193" s="13">
        <v>53</v>
      </c>
      <c r="F193" s="17">
        <v>57712</v>
      </c>
      <c r="G193" s="13">
        <v>62775</v>
      </c>
    </row>
    <row r="194" spans="1:7" x14ac:dyDescent="0.25">
      <c r="A194" s="228" t="s">
        <v>63</v>
      </c>
      <c r="B194" s="73" t="s">
        <v>321</v>
      </c>
      <c r="C194" s="96">
        <v>70113</v>
      </c>
      <c r="D194" s="13">
        <v>17</v>
      </c>
      <c r="E194" s="13">
        <v>48.470588235294116</v>
      </c>
      <c r="F194" s="17">
        <v>59522</v>
      </c>
      <c r="G194" s="13">
        <v>80567</v>
      </c>
    </row>
    <row r="195" spans="1:7" x14ac:dyDescent="0.25">
      <c r="A195" s="228" t="s">
        <v>56</v>
      </c>
      <c r="B195" s="73" t="s">
        <v>306</v>
      </c>
      <c r="C195" s="96">
        <v>13218</v>
      </c>
      <c r="D195" s="13">
        <v>52</v>
      </c>
      <c r="E195" s="13">
        <v>51.846153846153847</v>
      </c>
      <c r="F195" s="17">
        <v>60219</v>
      </c>
      <c r="G195" s="13">
        <v>58610</v>
      </c>
    </row>
    <row r="196" spans="1:7" x14ac:dyDescent="0.25">
      <c r="A196" s="228" t="s">
        <v>59</v>
      </c>
      <c r="B196" s="73" t="s">
        <v>308</v>
      </c>
      <c r="C196" s="96">
        <v>3018</v>
      </c>
      <c r="D196" s="13">
        <v>52</v>
      </c>
      <c r="E196" s="13">
        <v>51</v>
      </c>
      <c r="F196" s="17">
        <v>62765</v>
      </c>
      <c r="G196" s="13">
        <v>65118</v>
      </c>
    </row>
    <row r="197" spans="1:7" x14ac:dyDescent="0.25">
      <c r="A197" s="228" t="s">
        <v>52</v>
      </c>
      <c r="B197" s="73" t="s">
        <v>309</v>
      </c>
      <c r="C197" s="96">
        <v>10795</v>
      </c>
      <c r="D197" s="13">
        <v>52</v>
      </c>
      <c r="E197" s="13">
        <v>49</v>
      </c>
      <c r="F197" s="17">
        <v>63218</v>
      </c>
      <c r="G197" s="13">
        <v>66304</v>
      </c>
    </row>
    <row r="198" spans="1:7" x14ac:dyDescent="0.25">
      <c r="A198" s="228" t="s">
        <v>64</v>
      </c>
      <c r="B198" s="73" t="s">
        <v>314</v>
      </c>
      <c r="C198" s="96">
        <v>175437</v>
      </c>
      <c r="D198" s="13">
        <v>52</v>
      </c>
      <c r="E198" s="13">
        <v>51</v>
      </c>
      <c r="F198" s="17">
        <v>63788</v>
      </c>
      <c r="G198" s="13">
        <v>71957</v>
      </c>
    </row>
    <row r="199" spans="1:7" ht="34.5" x14ac:dyDescent="0.25">
      <c r="A199" s="80" t="s">
        <v>131</v>
      </c>
      <c r="B199" s="230" t="s">
        <v>571</v>
      </c>
      <c r="C199" s="230" t="s">
        <v>0</v>
      </c>
      <c r="D199" s="231" t="s">
        <v>591</v>
      </c>
      <c r="E199" s="230" t="s">
        <v>621</v>
      </c>
      <c r="F199" s="230" t="s">
        <v>641</v>
      </c>
      <c r="G199" s="230" t="s">
        <v>133</v>
      </c>
    </row>
    <row r="200" spans="1:7" x14ac:dyDescent="0.25">
      <c r="A200" s="228" t="s">
        <v>59</v>
      </c>
      <c r="B200" s="73" t="s">
        <v>316</v>
      </c>
      <c r="C200" s="96">
        <v>8799</v>
      </c>
      <c r="D200" s="13">
        <v>52</v>
      </c>
      <c r="E200" s="13">
        <v>51</v>
      </c>
      <c r="F200" s="17">
        <v>65968</v>
      </c>
      <c r="G200" s="13">
        <v>72245</v>
      </c>
    </row>
    <row r="201" spans="1:7" x14ac:dyDescent="0.25">
      <c r="A201" s="228" t="s">
        <v>36</v>
      </c>
      <c r="B201" s="73" t="s">
        <v>315</v>
      </c>
      <c r="C201" s="96">
        <v>5013</v>
      </c>
      <c r="D201" s="13">
        <v>52</v>
      </c>
      <c r="E201" s="13">
        <v>48.903846153846153</v>
      </c>
      <c r="F201" s="17">
        <v>66355</v>
      </c>
      <c r="G201" s="13">
        <v>72166</v>
      </c>
    </row>
    <row r="202" spans="1:7" x14ac:dyDescent="0.25">
      <c r="A202" s="228" t="s">
        <v>62</v>
      </c>
      <c r="B202" s="73" t="s">
        <v>322</v>
      </c>
      <c r="C202" s="96">
        <v>8054</v>
      </c>
      <c r="D202" s="13">
        <v>52</v>
      </c>
      <c r="E202" s="13">
        <v>47</v>
      </c>
      <c r="F202" s="17">
        <v>68092</v>
      </c>
      <c r="G202" s="13">
        <v>83233</v>
      </c>
    </row>
    <row r="203" spans="1:7" x14ac:dyDescent="0.25">
      <c r="A203" s="227" t="s">
        <v>63</v>
      </c>
      <c r="B203" s="73" t="s">
        <v>311</v>
      </c>
      <c r="C203" s="96">
        <v>44578</v>
      </c>
      <c r="D203" s="13">
        <v>51</v>
      </c>
      <c r="E203" s="13">
        <v>56.03921568627451</v>
      </c>
      <c r="F203" s="17">
        <v>70289</v>
      </c>
      <c r="G203" s="13">
        <v>70385</v>
      </c>
    </row>
    <row r="204" spans="1:7" x14ac:dyDescent="0.25">
      <c r="A204" s="228" t="s">
        <v>58</v>
      </c>
      <c r="B204" s="73" t="s">
        <v>310</v>
      </c>
      <c r="C204" s="96">
        <v>6530</v>
      </c>
      <c r="D204" s="13">
        <v>52</v>
      </c>
      <c r="E204" s="13">
        <v>43.5</v>
      </c>
      <c r="F204" s="17">
        <v>73158</v>
      </c>
      <c r="G204" s="13">
        <v>68250</v>
      </c>
    </row>
    <row r="205" spans="1:7" x14ac:dyDescent="0.25">
      <c r="A205" s="228" t="s">
        <v>62</v>
      </c>
      <c r="B205" s="73" t="s">
        <v>327</v>
      </c>
      <c r="C205" s="96">
        <v>26529</v>
      </c>
      <c r="D205" s="13">
        <v>52</v>
      </c>
      <c r="E205" s="13">
        <v>49.5</v>
      </c>
      <c r="F205" s="17">
        <v>73465</v>
      </c>
      <c r="G205" s="13">
        <v>91735</v>
      </c>
    </row>
    <row r="206" spans="1:7" x14ac:dyDescent="0.25">
      <c r="A206" s="228" t="s">
        <v>63</v>
      </c>
      <c r="B206" s="73" t="s">
        <v>312</v>
      </c>
      <c r="C206" s="96">
        <v>44578</v>
      </c>
      <c r="D206" s="13">
        <v>52</v>
      </c>
      <c r="E206" s="13">
        <v>54</v>
      </c>
      <c r="F206" s="17">
        <v>77317</v>
      </c>
      <c r="G206" s="13">
        <v>71763</v>
      </c>
    </row>
    <row r="207" spans="1:7" x14ac:dyDescent="0.25">
      <c r="A207" s="227" t="s">
        <v>42</v>
      </c>
      <c r="B207" s="73" t="s">
        <v>579</v>
      </c>
      <c r="C207" s="96">
        <v>12515</v>
      </c>
      <c r="D207" s="13">
        <v>50</v>
      </c>
      <c r="E207" s="13">
        <v>58.24</v>
      </c>
      <c r="F207" s="17">
        <v>77859</v>
      </c>
      <c r="G207" s="13">
        <v>98138</v>
      </c>
    </row>
    <row r="208" spans="1:7" x14ac:dyDescent="0.25">
      <c r="A208" s="227" t="s">
        <v>62</v>
      </c>
      <c r="B208" s="73" t="s">
        <v>331</v>
      </c>
      <c r="C208" s="96">
        <v>7427</v>
      </c>
      <c r="D208" s="13">
        <v>52</v>
      </c>
      <c r="E208" s="13">
        <v>48.5</v>
      </c>
      <c r="F208" s="17">
        <v>80539</v>
      </c>
      <c r="G208" s="13">
        <v>94788</v>
      </c>
    </row>
    <row r="209" spans="1:7" x14ac:dyDescent="0.25">
      <c r="A209" s="227" t="s">
        <v>39</v>
      </c>
      <c r="B209" s="73" t="s">
        <v>317</v>
      </c>
      <c r="C209" s="96">
        <v>23452</v>
      </c>
      <c r="D209" s="13">
        <v>52</v>
      </c>
      <c r="E209" s="13">
        <v>51</v>
      </c>
      <c r="F209" s="17">
        <v>80759</v>
      </c>
      <c r="G209" s="13">
        <v>74177</v>
      </c>
    </row>
    <row r="210" spans="1:7" x14ac:dyDescent="0.25">
      <c r="A210" s="228" t="s">
        <v>65</v>
      </c>
      <c r="B210" s="73" t="s">
        <v>313</v>
      </c>
      <c r="C210" s="96">
        <v>13687</v>
      </c>
      <c r="D210" s="13">
        <v>52</v>
      </c>
      <c r="E210" s="13">
        <v>60</v>
      </c>
      <c r="F210" s="17">
        <v>80910</v>
      </c>
      <c r="G210" s="13">
        <v>71839</v>
      </c>
    </row>
    <row r="211" spans="1:7" x14ac:dyDescent="0.25">
      <c r="A211" s="228" t="s">
        <v>51</v>
      </c>
      <c r="B211" s="73" t="s">
        <v>337</v>
      </c>
      <c r="C211" s="96">
        <v>12744</v>
      </c>
      <c r="D211" s="13">
        <v>50</v>
      </c>
      <c r="E211" s="13">
        <v>53.5</v>
      </c>
      <c r="F211" s="17">
        <v>81775</v>
      </c>
      <c r="G211" s="13">
        <v>107584</v>
      </c>
    </row>
    <row r="212" spans="1:7" x14ac:dyDescent="0.25">
      <c r="A212" s="228" t="s">
        <v>68</v>
      </c>
      <c r="B212" s="73" t="s">
        <v>333</v>
      </c>
      <c r="C212" s="96">
        <v>15300</v>
      </c>
      <c r="D212" s="13">
        <v>52</v>
      </c>
      <c r="E212" s="13">
        <v>51</v>
      </c>
      <c r="F212" s="17">
        <v>82253</v>
      </c>
      <c r="G212" s="13">
        <v>96638</v>
      </c>
    </row>
    <row r="213" spans="1:7" x14ac:dyDescent="0.25">
      <c r="A213" s="228" t="s">
        <v>128</v>
      </c>
      <c r="B213" s="73" t="s">
        <v>325</v>
      </c>
      <c r="C213" s="96">
        <v>24360</v>
      </c>
      <c r="D213" s="13">
        <v>52</v>
      </c>
      <c r="E213" s="13">
        <v>50</v>
      </c>
      <c r="F213" s="17">
        <v>82466</v>
      </c>
      <c r="G213" s="13">
        <v>90973</v>
      </c>
    </row>
    <row r="214" spans="1:7" x14ac:dyDescent="0.25">
      <c r="A214" s="228" t="s">
        <v>61</v>
      </c>
      <c r="B214" s="73" t="s">
        <v>324</v>
      </c>
      <c r="C214" s="96">
        <v>26154</v>
      </c>
      <c r="D214" s="13">
        <v>52</v>
      </c>
      <c r="E214" s="13">
        <v>58</v>
      </c>
      <c r="F214" s="17">
        <v>82803</v>
      </c>
      <c r="G214" s="13">
        <v>87597</v>
      </c>
    </row>
    <row r="215" spans="1:7" x14ac:dyDescent="0.25">
      <c r="A215" s="228" t="s">
        <v>126</v>
      </c>
      <c r="B215" s="73" t="s">
        <v>329</v>
      </c>
      <c r="C215" s="96">
        <v>18838</v>
      </c>
      <c r="D215" s="13">
        <v>52</v>
      </c>
      <c r="E215" s="13">
        <v>45.5</v>
      </c>
      <c r="F215" s="17">
        <v>86941</v>
      </c>
      <c r="G215" s="13">
        <v>92733</v>
      </c>
    </row>
    <row r="216" spans="1:7" x14ac:dyDescent="0.25">
      <c r="A216" s="228" t="s">
        <v>61</v>
      </c>
      <c r="B216" s="73" t="s">
        <v>326</v>
      </c>
      <c r="C216" s="96">
        <v>22160</v>
      </c>
      <c r="D216" s="13">
        <v>52</v>
      </c>
      <c r="E216" s="13">
        <v>53</v>
      </c>
      <c r="F216" s="17">
        <v>93929</v>
      </c>
      <c r="G216" s="13">
        <v>91515</v>
      </c>
    </row>
    <row r="217" spans="1:7" x14ac:dyDescent="0.25">
      <c r="A217" s="228" t="s">
        <v>64</v>
      </c>
      <c r="B217" s="73" t="s">
        <v>334</v>
      </c>
      <c r="C217" s="96">
        <v>25752</v>
      </c>
      <c r="D217" s="13">
        <v>52</v>
      </c>
      <c r="E217" s="13">
        <v>63.28846153846154</v>
      </c>
      <c r="F217" s="17">
        <v>96297</v>
      </c>
      <c r="G217" s="13">
        <v>97833</v>
      </c>
    </row>
    <row r="218" spans="1:7" x14ac:dyDescent="0.25">
      <c r="A218" s="228" t="s">
        <v>65</v>
      </c>
      <c r="B218" s="73" t="s">
        <v>332</v>
      </c>
      <c r="C218" s="96">
        <v>5886</v>
      </c>
      <c r="D218" s="13">
        <v>52</v>
      </c>
      <c r="E218" s="13">
        <v>56</v>
      </c>
      <c r="F218" s="17">
        <v>98044</v>
      </c>
      <c r="G218" s="13">
        <v>95884</v>
      </c>
    </row>
    <row r="219" spans="1:7" x14ac:dyDescent="0.25">
      <c r="A219" s="228" t="s">
        <v>63</v>
      </c>
      <c r="B219" s="73" t="s">
        <v>339</v>
      </c>
      <c r="C219" s="96">
        <v>44578</v>
      </c>
      <c r="D219" s="13">
        <v>52</v>
      </c>
      <c r="E219" s="13">
        <v>41</v>
      </c>
      <c r="F219" s="17">
        <v>98160</v>
      </c>
      <c r="G219" s="13">
        <v>111371</v>
      </c>
    </row>
    <row r="220" spans="1:7" x14ac:dyDescent="0.25">
      <c r="A220" s="228" t="s">
        <v>65</v>
      </c>
      <c r="B220" s="73" t="s">
        <v>323</v>
      </c>
      <c r="C220" s="96">
        <v>18554</v>
      </c>
      <c r="D220" s="13">
        <v>52</v>
      </c>
      <c r="E220" s="13">
        <v>60</v>
      </c>
      <c r="F220" s="17">
        <v>98992</v>
      </c>
      <c r="G220" s="13">
        <v>84752</v>
      </c>
    </row>
    <row r="221" spans="1:7" x14ac:dyDescent="0.25">
      <c r="A221" s="228" t="s">
        <v>59</v>
      </c>
      <c r="B221" s="73" t="s">
        <v>336</v>
      </c>
      <c r="C221" s="96">
        <v>14784</v>
      </c>
      <c r="D221" s="13">
        <v>52</v>
      </c>
      <c r="E221" s="13">
        <v>60</v>
      </c>
      <c r="F221" s="17">
        <v>101918</v>
      </c>
      <c r="G221" s="13">
        <v>106463</v>
      </c>
    </row>
    <row r="222" spans="1:7" x14ac:dyDescent="0.25">
      <c r="A222" s="228" t="s">
        <v>63</v>
      </c>
      <c r="B222" s="73" t="s">
        <v>338</v>
      </c>
      <c r="C222" s="96">
        <v>4920</v>
      </c>
      <c r="D222" s="13">
        <v>52</v>
      </c>
      <c r="E222" s="13">
        <v>38.67307692307692</v>
      </c>
      <c r="F222" s="17">
        <v>103833</v>
      </c>
      <c r="G222" s="13">
        <v>110883</v>
      </c>
    </row>
    <row r="223" spans="1:7" x14ac:dyDescent="0.25">
      <c r="A223" s="228" t="s">
        <v>35</v>
      </c>
      <c r="B223" s="73" t="s">
        <v>318</v>
      </c>
      <c r="C223" s="96">
        <v>8206</v>
      </c>
      <c r="D223" s="13">
        <v>52</v>
      </c>
      <c r="E223" s="13">
        <v>53.42307692307692</v>
      </c>
      <c r="F223" s="17">
        <v>104663</v>
      </c>
      <c r="G223" s="13">
        <v>74235</v>
      </c>
    </row>
    <row r="224" spans="1:7" x14ac:dyDescent="0.25">
      <c r="A224" s="228" t="s">
        <v>41</v>
      </c>
      <c r="B224" s="73" t="s">
        <v>328</v>
      </c>
      <c r="C224" s="96">
        <v>47169</v>
      </c>
      <c r="D224" s="13">
        <v>52</v>
      </c>
      <c r="E224" s="13">
        <v>49</v>
      </c>
      <c r="F224" s="17">
        <v>104722</v>
      </c>
      <c r="G224" s="13">
        <v>92018</v>
      </c>
    </row>
    <row r="225" spans="1:7" x14ac:dyDescent="0.25">
      <c r="A225" s="228" t="s">
        <v>63</v>
      </c>
      <c r="B225" s="73" t="s">
        <v>320</v>
      </c>
      <c r="C225" s="96">
        <v>70113</v>
      </c>
      <c r="D225" s="13">
        <v>52</v>
      </c>
      <c r="E225" s="13">
        <v>47</v>
      </c>
      <c r="F225" s="17">
        <v>104760</v>
      </c>
      <c r="G225" s="13">
        <v>80327</v>
      </c>
    </row>
    <row r="226" spans="1:7" x14ac:dyDescent="0.25">
      <c r="A226" s="228" t="s">
        <v>58</v>
      </c>
      <c r="B226" s="73" t="s">
        <v>584</v>
      </c>
      <c r="C226" s="96">
        <v>7242</v>
      </c>
      <c r="D226" s="13">
        <v>52</v>
      </c>
      <c r="E226" s="13">
        <v>47.5</v>
      </c>
      <c r="F226" s="17">
        <v>105140</v>
      </c>
      <c r="G226" s="13">
        <v>113371</v>
      </c>
    </row>
    <row r="227" spans="1:7" x14ac:dyDescent="0.25">
      <c r="A227" s="228" t="s">
        <v>65</v>
      </c>
      <c r="B227" s="73" t="s">
        <v>575</v>
      </c>
      <c r="C227" s="96">
        <v>13687</v>
      </c>
      <c r="D227" s="13">
        <v>52</v>
      </c>
      <c r="E227" s="13">
        <v>56</v>
      </c>
      <c r="F227" s="17">
        <v>107147</v>
      </c>
      <c r="G227" s="13">
        <v>99908</v>
      </c>
    </row>
    <row r="228" spans="1:7" x14ac:dyDescent="0.25">
      <c r="A228" s="228" t="s">
        <v>43</v>
      </c>
      <c r="B228" s="73" t="s">
        <v>319</v>
      </c>
      <c r="C228" s="96">
        <v>10854</v>
      </c>
      <c r="D228" s="13">
        <v>52</v>
      </c>
      <c r="E228" s="13">
        <v>29</v>
      </c>
      <c r="F228" s="17">
        <v>107902</v>
      </c>
      <c r="G228" s="13">
        <v>79980</v>
      </c>
    </row>
    <row r="229" spans="1:7" x14ac:dyDescent="0.25">
      <c r="A229" s="228" t="s">
        <v>40</v>
      </c>
      <c r="B229" s="73" t="s">
        <v>341</v>
      </c>
      <c r="C229" s="96">
        <v>10259</v>
      </c>
      <c r="D229" s="13">
        <v>52</v>
      </c>
      <c r="E229" s="13">
        <v>50.096153846153847</v>
      </c>
      <c r="F229" s="17">
        <v>109777</v>
      </c>
      <c r="G229" s="13">
        <v>127363</v>
      </c>
    </row>
    <row r="230" spans="1:7" x14ac:dyDescent="0.25">
      <c r="A230" s="228" t="s">
        <v>65</v>
      </c>
      <c r="B230" s="73" t="s">
        <v>335</v>
      </c>
      <c r="C230" s="96">
        <v>3004</v>
      </c>
      <c r="D230" s="13">
        <v>52</v>
      </c>
      <c r="E230" s="13">
        <v>56</v>
      </c>
      <c r="F230" s="17">
        <v>110229</v>
      </c>
      <c r="G230" s="13">
        <v>106099</v>
      </c>
    </row>
    <row r="231" spans="1:7" x14ac:dyDescent="0.25">
      <c r="A231" s="227" t="s">
        <v>56</v>
      </c>
      <c r="B231" s="73" t="s">
        <v>330</v>
      </c>
      <c r="C231" s="96">
        <v>24258</v>
      </c>
      <c r="D231" s="13">
        <v>52</v>
      </c>
      <c r="E231" s="13">
        <v>53.846153846153847</v>
      </c>
      <c r="F231" s="17">
        <v>113798</v>
      </c>
      <c r="G231" s="13">
        <v>93925</v>
      </c>
    </row>
    <row r="232" spans="1:7" ht="34.5" x14ac:dyDescent="0.25">
      <c r="A232" s="80" t="s">
        <v>131</v>
      </c>
      <c r="B232" s="230" t="s">
        <v>571</v>
      </c>
      <c r="C232" s="230" t="s">
        <v>0</v>
      </c>
      <c r="D232" s="231" t="s">
        <v>591</v>
      </c>
      <c r="E232" s="230" t="s">
        <v>621</v>
      </c>
      <c r="F232" s="230" t="s">
        <v>641</v>
      </c>
      <c r="G232" s="230" t="s">
        <v>133</v>
      </c>
    </row>
    <row r="233" spans="1:7" x14ac:dyDescent="0.25">
      <c r="A233" s="228" t="s">
        <v>57</v>
      </c>
      <c r="B233" s="73" t="s">
        <v>583</v>
      </c>
      <c r="C233" s="96">
        <v>40832</v>
      </c>
      <c r="D233" s="13">
        <v>52</v>
      </c>
      <c r="E233" s="13">
        <v>63.519230769230766</v>
      </c>
      <c r="F233" s="17">
        <v>115000</v>
      </c>
      <c r="G233" s="13">
        <v>100586</v>
      </c>
    </row>
    <row r="234" spans="1:7" x14ac:dyDescent="0.25">
      <c r="A234" s="228" t="s">
        <v>65</v>
      </c>
      <c r="B234" s="73" t="s">
        <v>340</v>
      </c>
      <c r="C234" s="96">
        <v>44578</v>
      </c>
      <c r="D234" s="13">
        <v>52</v>
      </c>
      <c r="E234" s="13">
        <v>56</v>
      </c>
      <c r="F234" s="17">
        <v>124901</v>
      </c>
      <c r="G234" s="13">
        <v>126619</v>
      </c>
    </row>
    <row r="235" spans="1:7" x14ac:dyDescent="0.25">
      <c r="A235" s="228" t="s">
        <v>62</v>
      </c>
      <c r="B235" s="73" t="s">
        <v>347</v>
      </c>
      <c r="C235" s="96">
        <v>14763</v>
      </c>
      <c r="D235" s="13">
        <v>52</v>
      </c>
      <c r="E235" s="13">
        <v>53.5</v>
      </c>
      <c r="F235" s="17">
        <v>142291</v>
      </c>
      <c r="G235" s="13">
        <v>171428</v>
      </c>
    </row>
    <row r="236" spans="1:7" x14ac:dyDescent="0.25">
      <c r="A236" s="228" t="s">
        <v>56</v>
      </c>
      <c r="B236" s="73" t="s">
        <v>342</v>
      </c>
      <c r="C236" s="96">
        <v>24841</v>
      </c>
      <c r="D236" s="13">
        <v>52</v>
      </c>
      <c r="E236" s="13">
        <v>53.846153846153847</v>
      </c>
      <c r="F236" s="17">
        <v>157469</v>
      </c>
      <c r="G236" s="13">
        <v>139175</v>
      </c>
    </row>
    <row r="237" spans="1:7" x14ac:dyDescent="0.25">
      <c r="A237" s="228" t="s">
        <v>61</v>
      </c>
      <c r="B237" s="73" t="s">
        <v>346</v>
      </c>
      <c r="C237" s="96">
        <v>8154</v>
      </c>
      <c r="D237" s="13">
        <v>52</v>
      </c>
      <c r="E237" s="13">
        <v>60</v>
      </c>
      <c r="F237" s="17">
        <v>160260</v>
      </c>
      <c r="G237" s="13">
        <v>169469</v>
      </c>
    </row>
    <row r="238" spans="1:7" x14ac:dyDescent="0.25">
      <c r="A238" s="228" t="s">
        <v>65</v>
      </c>
      <c r="B238" s="73" t="s">
        <v>345</v>
      </c>
      <c r="C238" s="96">
        <v>17461</v>
      </c>
      <c r="D238" s="13">
        <v>52</v>
      </c>
      <c r="E238" s="13">
        <v>60</v>
      </c>
      <c r="F238" s="17">
        <v>162681</v>
      </c>
      <c r="G238" s="13">
        <v>160150</v>
      </c>
    </row>
    <row r="239" spans="1:7" x14ac:dyDescent="0.25">
      <c r="A239" s="228" t="s">
        <v>55</v>
      </c>
      <c r="B239" s="73" t="s">
        <v>343</v>
      </c>
      <c r="C239" s="96">
        <v>35490</v>
      </c>
      <c r="D239" s="13">
        <v>52</v>
      </c>
      <c r="E239" s="13">
        <v>60</v>
      </c>
      <c r="F239" s="17">
        <v>164773</v>
      </c>
      <c r="G239" s="13">
        <v>155440</v>
      </c>
    </row>
    <row r="240" spans="1:7" x14ac:dyDescent="0.25">
      <c r="A240" s="227" t="s">
        <v>62</v>
      </c>
      <c r="B240" s="73" t="s">
        <v>348</v>
      </c>
      <c r="C240" s="96">
        <v>50374</v>
      </c>
      <c r="D240" s="13">
        <v>52</v>
      </c>
      <c r="E240" s="13">
        <v>58</v>
      </c>
      <c r="F240" s="17">
        <v>167858</v>
      </c>
      <c r="G240" s="13">
        <v>203606</v>
      </c>
    </row>
    <row r="241" spans="1:7" x14ac:dyDescent="0.25">
      <c r="A241" s="228" t="s">
        <v>65</v>
      </c>
      <c r="B241" s="73" t="s">
        <v>344</v>
      </c>
      <c r="C241" s="96">
        <v>22249</v>
      </c>
      <c r="D241" s="13">
        <v>52</v>
      </c>
      <c r="E241" s="13">
        <v>60</v>
      </c>
      <c r="F241" s="17">
        <v>173894</v>
      </c>
      <c r="G241" s="13">
        <v>155955</v>
      </c>
    </row>
    <row r="242" spans="1:7" x14ac:dyDescent="0.25">
      <c r="A242" s="228" t="s">
        <v>62</v>
      </c>
      <c r="B242" s="73" t="s">
        <v>350</v>
      </c>
      <c r="C242" s="96">
        <v>20088</v>
      </c>
      <c r="D242" s="13">
        <v>52</v>
      </c>
      <c r="E242" s="13">
        <v>58</v>
      </c>
      <c r="F242" s="17">
        <v>176101</v>
      </c>
      <c r="G242" s="13">
        <v>215224</v>
      </c>
    </row>
    <row r="243" spans="1:7" x14ac:dyDescent="0.25">
      <c r="A243" s="228" t="s">
        <v>46</v>
      </c>
      <c r="B243" s="73" t="s">
        <v>349</v>
      </c>
      <c r="C243" s="96">
        <v>23450</v>
      </c>
      <c r="D243" s="13">
        <v>52</v>
      </c>
      <c r="E243" s="13">
        <v>56</v>
      </c>
      <c r="F243" s="17">
        <v>187384</v>
      </c>
      <c r="G243" s="13">
        <v>211110</v>
      </c>
    </row>
    <row r="244" spans="1:7" x14ac:dyDescent="0.25">
      <c r="A244" s="228" t="s">
        <v>62</v>
      </c>
      <c r="B244" s="73" t="s">
        <v>351</v>
      </c>
      <c r="C244" s="96">
        <v>34512</v>
      </c>
      <c r="D244" s="13">
        <v>52</v>
      </c>
      <c r="E244" s="13">
        <v>58</v>
      </c>
      <c r="F244" s="17">
        <v>225874</v>
      </c>
      <c r="G244" s="13">
        <v>269416</v>
      </c>
    </row>
    <row r="245" spans="1:7" x14ac:dyDescent="0.25">
      <c r="A245" s="227" t="s">
        <v>52</v>
      </c>
      <c r="B245" s="73" t="s">
        <v>352</v>
      </c>
      <c r="C245" s="96">
        <v>47169</v>
      </c>
      <c r="D245" s="13">
        <v>52</v>
      </c>
      <c r="E245" s="13">
        <v>60</v>
      </c>
      <c r="F245" s="17">
        <v>327299</v>
      </c>
      <c r="G245" s="13">
        <v>316766</v>
      </c>
    </row>
    <row r="246" spans="1:7" x14ac:dyDescent="0.25">
      <c r="A246" s="233" t="s">
        <v>629</v>
      </c>
      <c r="B246" s="233"/>
      <c r="C246" s="233"/>
      <c r="D246" s="233"/>
      <c r="E246" s="233"/>
      <c r="F246" s="318">
        <f>SUM(F2:F245)</f>
        <v>8059220</v>
      </c>
      <c r="G246" s="318">
        <f>SUM(G2:G245)</f>
        <v>8266492</v>
      </c>
    </row>
    <row r="247" spans="1:7" x14ac:dyDescent="0.25">
      <c r="A247" s="229" t="s">
        <v>642</v>
      </c>
    </row>
  </sheetData>
  <sortState ref="A2:G238">
    <sortCondition ref="F1"/>
  </sortState>
  <pageMargins left="0.7" right="0.7" top="0.75" bottom="0.75" header="0.3" footer="0.3"/>
  <pageSetup orientation="landscape" horizontalDpi="300" verticalDpi="300" r:id="rId1"/>
  <headerFooter>
    <oddHeader>&amp;CMississippi Public Library System Circulation by Branch FY13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Operations</vt:lpstr>
      <vt:lpstr>Income</vt:lpstr>
      <vt:lpstr>Expenditures</vt:lpstr>
      <vt:lpstr>Materials</vt:lpstr>
      <vt:lpstr>Services</vt:lpstr>
      <vt:lpstr>Technology</vt:lpstr>
      <vt:lpstr>Funding City and County</vt:lpstr>
      <vt:lpstr>Circulation by Branch</vt:lpstr>
    </vt:vector>
  </TitlesOfParts>
  <Company>Mississippi Library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jgarretson</dc:creator>
  <cp:lastModifiedBy>Jennifer N.</cp:lastModifiedBy>
  <cp:lastPrinted>2014-10-07T19:19:35Z</cp:lastPrinted>
  <dcterms:created xsi:type="dcterms:W3CDTF">2014-10-03T14:29:56Z</dcterms:created>
  <dcterms:modified xsi:type="dcterms:W3CDTF">2015-11-17T14:26:54Z</dcterms:modified>
</cp:coreProperties>
</file>